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2" activeTab="5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<sst xmlns="http://schemas.openxmlformats.org/spreadsheetml/2006/main" count="189" uniqueCount="44">
  <si>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</si>
  <si>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</si>
  <si>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</si>
  <si>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</si>
  <si>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</si>
  <si>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</si>
  <si>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</si>
  <si>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</si>
  <si>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</si>
  <si>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</si>
  <si>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</si>
  <si>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</si>
  <si>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</si>
  <si>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</si>
  <si>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</si>
  <si>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</si>
  <si>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</si>
  <si>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</si>
  <si>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</si>
  <si>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</si>
  <si>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</si>
  <si>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</si>
  <si>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</si>
  <si>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</si>
  <si>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</si>
  <si>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</si>
  <si>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</si>
  <si>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</si>
  <si>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</si>
  <si>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</si>
  <si>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</si>
  <si>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</si>
  <si>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</si>
  <si>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</si>
  <si>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</si>
  <si>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</si>
  <si>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</si>
  <si>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</si>
  <si>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</si>
  <si>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</si>
  <si>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</si>
  <si>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</si>
  <si>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за         01.01-31.01.2015</t>
  </si>
  <si>
    <t>Пирогова Л.В.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</si>
</sst>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2" fillId="0" borderId="61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7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W8" sqref="W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7" t="s">
        <v>1</v>
      </c>
      <c r="D1" s="148"/>
      <c r="E1" s="148"/>
      <c r="F1" s="148"/>
      <c r="G1" s="148"/>
      <c r="H1" s="148"/>
      <c r="I1" s="177"/>
      <c r="J1" s="177"/>
      <c r="K1" s="178"/>
      <c r="L1" s="164" t="s">
        <v>2</v>
      </c>
      <c r="M1" s="157"/>
      <c r="N1" s="157"/>
      <c r="O1" s="165" t="s">
        <v>3</v>
      </c>
      <c r="P1" s="157"/>
      <c r="Q1" s="166"/>
      <c r="R1" s="155" t="s">
        <v>4</v>
      </c>
      <c r="S1" s="156"/>
      <c r="T1" s="157"/>
      <c r="U1" s="158" t="s">
        <v>5</v>
      </c>
      <c r="V1" s="159"/>
    </row>
    <row r="2" spans="1:22" ht="25.5" customHeight="1" thickBot="1">
      <c r="A2" s="173"/>
      <c r="B2" s="174"/>
      <c r="C2" s="147" t="s">
        <v>12</v>
      </c>
      <c r="D2" s="153"/>
      <c r="E2" s="154"/>
      <c r="F2" s="147" t="s">
        <v>9</v>
      </c>
      <c r="G2" s="148"/>
      <c r="H2" s="149"/>
      <c r="I2" s="150" t="s">
        <v>10</v>
      </c>
      <c r="J2" s="151"/>
      <c r="K2" s="152"/>
      <c r="L2" s="160" t="s">
        <v>6</v>
      </c>
      <c r="M2" s="162" t="s">
        <v>7</v>
      </c>
      <c r="N2" s="143" t="s">
        <v>8</v>
      </c>
      <c r="O2" s="160" t="s">
        <v>6</v>
      </c>
      <c r="P2" s="162" t="s">
        <v>7</v>
      </c>
      <c r="Q2" s="143" t="s">
        <v>8</v>
      </c>
      <c r="R2" s="160" t="s">
        <v>6</v>
      </c>
      <c r="S2" s="162" t="s">
        <v>7</v>
      </c>
      <c r="T2" s="143" t="s">
        <v>8</v>
      </c>
      <c r="U2" s="145" t="s">
        <v>6</v>
      </c>
      <c r="V2" s="143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1"/>
      <c r="M3" s="163"/>
      <c r="N3" s="144"/>
      <c r="O3" s="161"/>
      <c r="P3" s="163"/>
      <c r="Q3" s="144"/>
      <c r="R3" s="161"/>
      <c r="S3" s="163"/>
      <c r="T3" s="144"/>
      <c r="U3" s="146"/>
      <c r="V3" s="144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3</v>
      </c>
      <c r="G5" s="25">
        <v>5</v>
      </c>
      <c r="H5" s="25">
        <v>3</v>
      </c>
      <c r="I5" s="36">
        <v>4</v>
      </c>
      <c r="J5" s="37">
        <v>4</v>
      </c>
      <c r="K5" s="38">
        <v>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14</v>
      </c>
      <c r="G6" s="25">
        <v>16</v>
      </c>
      <c r="H6" s="25">
        <v>14</v>
      </c>
      <c r="I6" s="36">
        <v>21</v>
      </c>
      <c r="J6" s="37">
        <v>21</v>
      </c>
      <c r="K6" s="38">
        <v>21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43</v>
      </c>
      <c r="C8" s="26">
        <v>0</v>
      </c>
      <c r="D8" s="25">
        <v>0</v>
      </c>
      <c r="E8" s="25">
        <v>0</v>
      </c>
      <c r="F8" s="25">
        <v>14</v>
      </c>
      <c r="G8" s="25">
        <v>32</v>
      </c>
      <c r="H8" s="25">
        <v>14</v>
      </c>
      <c r="I8" s="36">
        <v>1</v>
      </c>
      <c r="J8" s="37">
        <v>1</v>
      </c>
      <c r="K8" s="38">
        <v>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/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/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31</v>
      </c>
      <c r="G24" s="74">
        <f t="shared" si="0"/>
        <v>53</v>
      </c>
      <c r="H24" s="74">
        <f t="shared" si="0"/>
        <v>31</v>
      </c>
      <c r="I24" s="74">
        <f t="shared" si="0"/>
        <v>26</v>
      </c>
      <c r="J24" s="74">
        <f t="shared" si="0"/>
        <v>26</v>
      </c>
      <c r="K24" s="75">
        <f t="shared" si="0"/>
        <v>26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O24:P24"/>
    <mergeCell ref="R24:S24"/>
    <mergeCell ref="R2:R3"/>
    <mergeCell ref="N2:N3"/>
    <mergeCell ref="O2:O3"/>
    <mergeCell ref="S2:S3"/>
    <mergeCell ref="A1:B3"/>
    <mergeCell ref="C1:K1"/>
    <mergeCell ref="R1:T1"/>
    <mergeCell ref="U1:V1"/>
    <mergeCell ref="L2:L3"/>
    <mergeCell ref="M2:M3"/>
    <mergeCell ref="P2:P3"/>
    <mergeCell ref="L1:N1"/>
    <mergeCell ref="O1:Q1"/>
    <mergeCell ref="Q2:Q3"/>
    <mergeCell ref="U2:U3"/>
    <mergeCell ref="F2:H2"/>
    <mergeCell ref="I2:K2"/>
    <mergeCell ref="C2:E2"/>
    <mergeCell ref="V2:V3"/>
    <mergeCell ref="T2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21" sqref="W2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7" t="s">
        <v>2</v>
      </c>
      <c r="D1" s="148"/>
      <c r="E1" s="148"/>
      <c r="F1" s="148"/>
      <c r="G1" s="148"/>
      <c r="H1" s="148"/>
      <c r="I1" s="177"/>
      <c r="J1" s="177"/>
      <c r="K1" s="178"/>
      <c r="L1" s="164" t="s">
        <v>2</v>
      </c>
      <c r="M1" s="157"/>
      <c r="N1" s="157"/>
      <c r="O1" s="165" t="s">
        <v>3</v>
      </c>
      <c r="P1" s="157"/>
      <c r="Q1" s="166"/>
      <c r="R1" s="155" t="s">
        <v>4</v>
      </c>
      <c r="S1" s="156"/>
      <c r="T1" s="157"/>
      <c r="U1" s="158" t="s">
        <v>5</v>
      </c>
      <c r="V1" s="159"/>
    </row>
    <row r="2" spans="1:22" ht="25.5" customHeight="1" thickBot="1">
      <c r="A2" s="173"/>
      <c r="B2" s="174"/>
      <c r="C2" s="147" t="s">
        <v>12</v>
      </c>
      <c r="D2" s="153"/>
      <c r="E2" s="154"/>
      <c r="F2" s="147" t="s">
        <v>9</v>
      </c>
      <c r="G2" s="148"/>
      <c r="H2" s="149"/>
      <c r="I2" s="150" t="s">
        <v>10</v>
      </c>
      <c r="J2" s="151"/>
      <c r="K2" s="152"/>
      <c r="L2" s="160" t="s">
        <v>6</v>
      </c>
      <c r="M2" s="162" t="s">
        <v>7</v>
      </c>
      <c r="N2" s="143" t="s">
        <v>8</v>
      </c>
      <c r="O2" s="160" t="s">
        <v>6</v>
      </c>
      <c r="P2" s="162" t="s">
        <v>7</v>
      </c>
      <c r="Q2" s="143" t="s">
        <v>8</v>
      </c>
      <c r="R2" s="160" t="s">
        <v>6</v>
      </c>
      <c r="S2" s="162" t="s">
        <v>7</v>
      </c>
      <c r="T2" s="143" t="s">
        <v>8</v>
      </c>
      <c r="U2" s="145" t="s">
        <v>6</v>
      </c>
      <c r="V2" s="143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1"/>
      <c r="M3" s="163"/>
      <c r="N3" s="144"/>
      <c r="O3" s="161"/>
      <c r="P3" s="163"/>
      <c r="Q3" s="144"/>
      <c r="R3" s="161"/>
      <c r="S3" s="163"/>
      <c r="T3" s="144"/>
      <c r="U3" s="146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35</v>
      </c>
      <c r="G5" s="25">
        <v>85</v>
      </c>
      <c r="H5" s="25">
        <v>35</v>
      </c>
      <c r="I5" s="36">
        <v>29</v>
      </c>
      <c r="J5" s="37">
        <v>64</v>
      </c>
      <c r="K5" s="38">
        <v>29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50</v>
      </c>
      <c r="G6" s="25">
        <v>127</v>
      </c>
      <c r="H6" s="25">
        <v>50</v>
      </c>
      <c r="I6" s="36">
        <v>17</v>
      </c>
      <c r="J6" s="37">
        <v>39</v>
      </c>
      <c r="K6" s="38">
        <v>17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65</v>
      </c>
      <c r="G8" s="25">
        <v>178</v>
      </c>
      <c r="H8" s="25">
        <v>65</v>
      </c>
      <c r="I8" s="36">
        <v>41</v>
      </c>
      <c r="J8" s="37">
        <v>96</v>
      </c>
      <c r="K8" s="38">
        <v>41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150</v>
      </c>
      <c r="G24" s="74">
        <f t="shared" si="0"/>
        <v>390</v>
      </c>
      <c r="H24" s="74">
        <f t="shared" si="0"/>
        <v>150</v>
      </c>
      <c r="I24" s="74">
        <f t="shared" si="0"/>
        <v>87</v>
      </c>
      <c r="J24" s="74">
        <f t="shared" si="0"/>
        <v>199</v>
      </c>
      <c r="K24" s="75">
        <f t="shared" si="0"/>
        <v>87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7" t="s">
        <v>14</v>
      </c>
      <c r="D1" s="148"/>
      <c r="E1" s="148"/>
      <c r="F1" s="148"/>
      <c r="G1" s="148"/>
      <c r="H1" s="148"/>
      <c r="I1" s="177"/>
      <c r="J1" s="177"/>
      <c r="K1" s="178"/>
      <c r="L1" s="164" t="s">
        <v>2</v>
      </c>
      <c r="M1" s="157"/>
      <c r="N1" s="157"/>
      <c r="O1" s="165" t="s">
        <v>3</v>
      </c>
      <c r="P1" s="157"/>
      <c r="Q1" s="166"/>
      <c r="R1" s="155" t="s">
        <v>4</v>
      </c>
      <c r="S1" s="156"/>
      <c r="T1" s="157"/>
      <c r="U1" s="158" t="s">
        <v>5</v>
      </c>
      <c r="V1" s="159"/>
    </row>
    <row r="2" spans="1:22" ht="25.5" customHeight="1" thickBot="1">
      <c r="A2" s="173"/>
      <c r="B2" s="174"/>
      <c r="C2" s="147" t="s">
        <v>12</v>
      </c>
      <c r="D2" s="153"/>
      <c r="E2" s="154"/>
      <c r="F2" s="147" t="s">
        <v>9</v>
      </c>
      <c r="G2" s="148"/>
      <c r="H2" s="149"/>
      <c r="I2" s="150" t="s">
        <v>10</v>
      </c>
      <c r="J2" s="151"/>
      <c r="K2" s="152"/>
      <c r="L2" s="160" t="s">
        <v>6</v>
      </c>
      <c r="M2" s="162" t="s">
        <v>7</v>
      </c>
      <c r="N2" s="143" t="s">
        <v>8</v>
      </c>
      <c r="O2" s="160" t="s">
        <v>6</v>
      </c>
      <c r="P2" s="162" t="s">
        <v>7</v>
      </c>
      <c r="Q2" s="143" t="s">
        <v>8</v>
      </c>
      <c r="R2" s="160" t="s">
        <v>6</v>
      </c>
      <c r="S2" s="162" t="s">
        <v>7</v>
      </c>
      <c r="T2" s="143" t="s">
        <v>8</v>
      </c>
      <c r="U2" s="145" t="s">
        <v>6</v>
      </c>
      <c r="V2" s="143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1"/>
      <c r="M3" s="163"/>
      <c r="N3" s="144"/>
      <c r="O3" s="161"/>
      <c r="P3" s="163"/>
      <c r="Q3" s="144"/>
      <c r="R3" s="161"/>
      <c r="S3" s="163"/>
      <c r="T3" s="144"/>
      <c r="U3" s="146"/>
      <c r="V3" s="144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3</v>
      </c>
      <c r="G5" s="25">
        <v>9</v>
      </c>
      <c r="H5" s="25">
        <v>3</v>
      </c>
      <c r="I5" s="36">
        <v>0</v>
      </c>
      <c r="J5" s="37">
        <v>0</v>
      </c>
      <c r="K5" s="38">
        <v>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8</v>
      </c>
      <c r="G6" s="25">
        <v>16</v>
      </c>
      <c r="H6" s="25">
        <v>8</v>
      </c>
      <c r="I6" s="36">
        <v>2</v>
      </c>
      <c r="J6" s="37">
        <v>2</v>
      </c>
      <c r="K6" s="38">
        <v>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6">
        <v>0</v>
      </c>
      <c r="J7" s="37">
        <v>0</v>
      </c>
      <c r="K7" s="38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6</v>
      </c>
      <c r="G8" s="25">
        <v>15</v>
      </c>
      <c r="H8" s="25">
        <v>6</v>
      </c>
      <c r="I8" s="36">
        <v>0</v>
      </c>
      <c r="J8" s="37">
        <v>0</v>
      </c>
      <c r="K8" s="38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>
        <f>IF('Кримінальн справи'!B9&lt;&gt;"",'Кримінальн справи'!B9,"")</f>
      </c>
      <c r="C9" s="26"/>
      <c r="D9" s="25"/>
      <c r="E9" s="25"/>
      <c r="F9" s="25"/>
      <c r="G9" s="25"/>
      <c r="H9" s="25"/>
      <c r="I9" s="36"/>
      <c r="J9" s="37"/>
      <c r="K9" s="38"/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>
        <f>IF('Кримінальн справи'!B10&lt;&gt;"",'Кримінальн справи'!B10,"")</f>
      </c>
      <c r="C10" s="26"/>
      <c r="D10" s="25"/>
      <c r="E10" s="25"/>
      <c r="F10" s="25"/>
      <c r="G10" s="25"/>
      <c r="H10" s="25"/>
      <c r="I10" s="36"/>
      <c r="J10" s="37"/>
      <c r="K10" s="38"/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17</v>
      </c>
      <c r="G24" s="74">
        <f t="shared" si="0"/>
        <v>40</v>
      </c>
      <c r="H24" s="74">
        <f t="shared" si="0"/>
        <v>17</v>
      </c>
      <c r="I24" s="74">
        <f t="shared" si="0"/>
        <v>2</v>
      </c>
      <c r="J24" s="74">
        <f t="shared" si="0"/>
        <v>2</v>
      </c>
      <c r="K24" s="75">
        <f t="shared" si="0"/>
        <v>2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9" sqref="C9:H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47" t="s">
        <v>15</v>
      </c>
      <c r="D1" s="148"/>
      <c r="E1" s="148"/>
      <c r="F1" s="148"/>
      <c r="G1" s="148"/>
      <c r="H1" s="149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58" t="s">
        <v>5</v>
      </c>
      <c r="S1" s="159"/>
    </row>
    <row r="2" spans="1:19" ht="25.5" customHeight="1" thickBot="1">
      <c r="A2" s="194"/>
      <c r="B2" s="195"/>
      <c r="C2" s="147" t="s">
        <v>12</v>
      </c>
      <c r="D2" s="148"/>
      <c r="E2" s="149"/>
      <c r="F2" s="147" t="s">
        <v>28</v>
      </c>
      <c r="G2" s="148"/>
      <c r="H2" s="149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46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>
        <f>IF('Кримінальн справи'!B9&lt;&gt;"",'Кримінальн справи'!B9,"")</f>
      </c>
      <c r="C9" s="25"/>
      <c r="D9" s="25"/>
      <c r="E9" s="25"/>
      <c r="F9" s="25"/>
      <c r="G9" s="25"/>
      <c r="H9" s="25"/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>
        <f>IF('Кримінальн справи'!B10&lt;&gt;"",'Кримінальн справи'!B10,"")</f>
      </c>
      <c r="C10" s="39"/>
      <c r="D10" s="25"/>
      <c r="E10" s="25"/>
      <c r="F10" s="25"/>
      <c r="G10" s="25"/>
      <c r="H10" s="42"/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/>
      <c r="D11" s="25"/>
      <c r="E11" s="25"/>
      <c r="F11" s="25"/>
      <c r="G11" s="25"/>
      <c r="H11" s="42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7" t="s">
        <v>13</v>
      </c>
      <c r="B24" s="149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0</v>
      </c>
      <c r="G24" s="74">
        <f t="shared" si="0"/>
        <v>0</v>
      </c>
      <c r="H24" s="74">
        <f t="shared" si="0"/>
        <v>0</v>
      </c>
      <c r="I24" s="169">
        <v>4692</v>
      </c>
      <c r="J24" s="191"/>
      <c r="K24" s="46">
        <f>SUM(K4:K23)</f>
        <v>4591</v>
      </c>
      <c r="L24" s="169">
        <v>762</v>
      </c>
      <c r="M24" s="191"/>
      <c r="N24" s="46">
        <f>SUM(N4:N23)</f>
        <v>745</v>
      </c>
      <c r="O24" s="169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47" t="s">
        <v>27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4"/>
    </row>
    <row r="2" spans="1:35" ht="42.75" customHeight="1" thickBot="1">
      <c r="A2" s="194"/>
      <c r="B2" s="202"/>
      <c r="C2" s="167" t="s">
        <v>12</v>
      </c>
      <c r="D2" s="200"/>
      <c r="E2" s="201"/>
      <c r="F2" s="167" t="s">
        <v>1</v>
      </c>
      <c r="G2" s="207"/>
      <c r="H2" s="207"/>
      <c r="I2" s="208"/>
      <c r="J2" s="209" t="s">
        <v>2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  <c r="Y2" s="205" t="s">
        <v>14</v>
      </c>
      <c r="Z2" s="200"/>
      <c r="AA2" s="200"/>
      <c r="AB2" s="206"/>
      <c r="AC2" s="205" t="s">
        <v>23</v>
      </c>
      <c r="AD2" s="200"/>
      <c r="AE2" s="200"/>
      <c r="AF2" s="206"/>
      <c r="AG2" s="212" t="s">
        <v>26</v>
      </c>
      <c r="AH2" s="213"/>
      <c r="AI2" s="214"/>
    </row>
    <row r="3" spans="1:35" ht="130.5" customHeight="1" thickBot="1">
      <c r="A3" s="194"/>
      <c r="B3" s="20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0</v>
      </c>
      <c r="G4" s="89">
        <f>IF(C4&lt;&gt;"",('Кримінальн справи'!G4+'Кримінальн справи'!J4),"")</f>
        <v>0</v>
      </c>
      <c r="H4" s="89">
        <f>IF(D4&lt;&gt;"",('Кримінальн справи'!H4+'Кримінальн справи'!K4),"")</f>
        <v>0</v>
      </c>
      <c r="I4" s="90">
        <f>IF((AND(B4&lt;&gt;"",F4&lt;&gt;0))&lt;&gt;TRUE,IF((AND(B4&lt;&gt;"",F4=0))=TRUE,0,""),H4/F4)</f>
        <v>0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0</v>
      </c>
      <c r="AH4" s="134">
        <f>IF(B4&lt;&gt;"",H4+L4+AA4+AE4,"")</f>
        <v>0</v>
      </c>
      <c r="AI4" s="130">
        <f>IF(B4&lt;&gt;"",IF((AND(B4&lt;&gt;"",(F4+J4+Y4+AC4)&lt;&gt;0))&lt;&gt;TRUE,IF((AND(B4&lt;&gt;"",(F4+J4+Y4+AC4)=0))=TRUE,0,""),(H4+L4+AA4+AE4)/(F4+J4+Y4+AC4)),"")</f>
        <v>0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7</v>
      </c>
      <c r="G5" s="98">
        <f>IF(C5&lt;&gt;"",('Кримінальн справи'!G5+'Кримінальн справи'!J5),"")</f>
        <v>9</v>
      </c>
      <c r="H5" s="98">
        <f>IF(D5&lt;&gt;"",('Кримінальн справи'!H5+'Кримінальн справи'!K5),"")</f>
        <v>7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64</v>
      </c>
      <c r="K5" s="101">
        <f>IF(C5&lt;&gt;"",('Цивільні справи'!G5+'Цивільні справи'!J5),"")</f>
        <v>149</v>
      </c>
      <c r="L5" s="101">
        <f>IF(D5&lt;&gt;"",('Цивільні справи'!H5+'Цивільні справи'!K5),"")</f>
        <v>64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3</v>
      </c>
      <c r="Z5" s="101">
        <f>IF(C5&lt;&gt;"",('Адміністративні справи'!G5+'Адміністративні справи'!J5),"")</f>
        <v>9</v>
      </c>
      <c r="AA5" s="101">
        <f>IF(D5&lt;&gt;"",('Адміністративні справи'!H5+'Адміністративні справи'!K5),"")</f>
        <v>3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74</v>
      </c>
      <c r="AH5" s="135">
        <f aca="true" t="shared" si="3" ref="AH5:AH23">IF(B5&lt;&gt;"",H5+L5+AA5+AE5,"")</f>
        <v>74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35</v>
      </c>
      <c r="G6" s="98">
        <f>IF(C6&lt;&gt;"",('Кримінальн справи'!G6+'Кримінальн справи'!J6),"")</f>
        <v>37</v>
      </c>
      <c r="H6" s="98">
        <f>IF(D6&lt;&gt;"",('Кримінальн справи'!H6+'Кримінальн справи'!K6),"")</f>
        <v>35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67</v>
      </c>
      <c r="K6" s="101">
        <f>IF(C6&lt;&gt;"",('Цивільні справи'!G6+'Цивільні справи'!J6),"")</f>
        <v>166</v>
      </c>
      <c r="L6" s="101">
        <f>IF(D6&lt;&gt;"",('Цивільні справи'!H6+'Цивільні справи'!K6),"")</f>
        <v>67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10</v>
      </c>
      <c r="Z6" s="101">
        <f>IF(C6&lt;&gt;"",('Адміністративні справи'!G6+'Адміністративні справи'!J6),"")</f>
        <v>18</v>
      </c>
      <c r="AA6" s="101">
        <f>IF(D6&lt;&gt;"",('Адміністративні справи'!H6+'Адміністративні справи'!K6),"")</f>
        <v>10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0</v>
      </c>
      <c r="AD6" s="101">
        <f>IF(C6&lt;&gt;"",('Справи про адмінправопорушення'!G6),"")</f>
        <v>0</v>
      </c>
      <c r="AE6" s="101">
        <f>IF(D6&lt;&gt;"",('Справи про адмінправопорушення'!H6),"")</f>
        <v>0</v>
      </c>
      <c r="AF6" s="129">
        <f>IF((AND(B6&lt;&gt;"",AC6&lt;&gt;0))&lt;&gt;TRUE,IF((AND(B6&lt;&gt;"",AC6=0))=TRUE,0,""),AE6/AC6)</f>
        <v>0</v>
      </c>
      <c r="AG6" s="135">
        <f t="shared" si="2"/>
        <v>112</v>
      </c>
      <c r="AH6" s="135">
        <f t="shared" si="3"/>
        <v>112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0</v>
      </c>
      <c r="G7" s="98">
        <f>IF(C7&lt;&gt;"",('Кримінальн справи'!G7+'Кримінальн справи'!J7),"")</f>
        <v>0</v>
      </c>
      <c r="H7" s="98">
        <f>IF(D7&lt;&gt;"",('Кримінальн справи'!H7+'Кримінальн справи'!K7),"")</f>
        <v>0</v>
      </c>
      <c r="I7" s="99">
        <f t="shared" si="1"/>
        <v>0</v>
      </c>
      <c r="J7" s="100">
        <f>IF(B7&lt;&gt;"",('Цивільні справи'!F7+'Цивільні справи'!I7),"")</f>
        <v>0</v>
      </c>
      <c r="K7" s="101">
        <f>IF(C7&lt;&gt;"",('Цивільні справи'!G7+'Цивільні справи'!J7),"")</f>
        <v>0</v>
      </c>
      <c r="L7" s="101">
        <f>IF(D7&lt;&gt;"",('Цивільні справи'!H7+'Цивільні справи'!K7),"")</f>
        <v>0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0</v>
      </c>
      <c r="Y7" s="100">
        <f>IF(B7&lt;&gt;"",('Адміністративні справи'!F7+'Адміністративні справи'!I7),"")</f>
        <v>0</v>
      </c>
      <c r="Z7" s="101">
        <f>IF(C7&lt;&gt;"",('Адміністративні справи'!G7+'Адміністративні справи'!J7),"")</f>
        <v>0</v>
      </c>
      <c r="AA7" s="101">
        <f>IF(D7&lt;&gt;"",('Адміністративні справи'!H7+'Адміністративні справи'!K7),"")</f>
        <v>0</v>
      </c>
      <c r="AB7" s="99">
        <f t="shared" si="0"/>
        <v>0</v>
      </c>
      <c r="AC7" s="100">
        <f>IF(B7&lt;&gt;"",('Справи про адмінправопорушення'!F7),"")</f>
        <v>0</v>
      </c>
      <c r="AD7" s="101">
        <f>IF(C7&lt;&gt;"",('Справи про адмінправопорушення'!G7),"")</f>
        <v>0</v>
      </c>
      <c r="AE7" s="101">
        <f>IF(D7&lt;&gt;"",('Справи про адмінправопорушення'!H7),"")</f>
        <v>0</v>
      </c>
      <c r="AF7" s="129">
        <f aca="true" t="shared" si="6" ref="AF7:AF23">IF((AND(B7&lt;&gt;"",AC7&lt;&gt;0))&lt;&gt;TRUE,IF((AND(B7&lt;&gt;"",AC7=0))=TRUE,0,""),AE7/AC7)</f>
        <v>0</v>
      </c>
      <c r="AG7" s="135">
        <f t="shared" si="2"/>
        <v>0</v>
      </c>
      <c r="AH7" s="135">
        <f t="shared" si="3"/>
        <v>0</v>
      </c>
      <c r="AI7" s="131">
        <f t="shared" si="4"/>
        <v>0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0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15</v>
      </c>
      <c r="G8" s="98">
        <f>IF(C8&lt;&gt;"",('Кримінальн справи'!G8+'Кримінальн справи'!J8),"")</f>
        <v>33</v>
      </c>
      <c r="H8" s="98">
        <f>IF(D8&lt;&gt;"",('Кримінальн справи'!H8+'Кримінальн справи'!K8),"")</f>
        <v>15</v>
      </c>
      <c r="I8" s="99">
        <f t="shared" si="1"/>
        <v>1</v>
      </c>
      <c r="J8" s="100">
        <f>IF(B8&lt;&gt;"",('Цивільні справи'!F8+'Цивільні справи'!I8),"")</f>
        <v>106</v>
      </c>
      <c r="K8" s="101">
        <f>IF(C8&lt;&gt;"",('Цивільні справи'!G8+'Цивільні справи'!J8),"")</f>
        <v>274</v>
      </c>
      <c r="L8" s="101">
        <f>IF(D8&lt;&gt;"",('Цивільні справи'!H8+'Цивільні справи'!K8),"")</f>
        <v>106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6</v>
      </c>
      <c r="Z8" s="101">
        <f>IF(C8&lt;&gt;"",('Адміністративні справи'!G8+'Адміністративні справи'!J8),"")</f>
        <v>15</v>
      </c>
      <c r="AA8" s="101">
        <f>IF(D8&lt;&gt;"",('Адміністративні справи'!H8+'Адміністративні справи'!K8),"")</f>
        <v>6</v>
      </c>
      <c r="AB8" s="99">
        <f t="shared" si="0"/>
        <v>1</v>
      </c>
      <c r="AC8" s="100">
        <f>IF(B8&lt;&gt;"",('Справи про адмінправопорушення'!F8),"")</f>
        <v>0</v>
      </c>
      <c r="AD8" s="101">
        <f>IF(C8&lt;&gt;"",('Справи про адмінправопорушення'!G8),"")</f>
        <v>0</v>
      </c>
      <c r="AE8" s="101">
        <f>IF(D8&lt;&gt;"",('Справи про адмінправопорушення'!H8),"")</f>
        <v>0</v>
      </c>
      <c r="AF8" s="129">
        <f t="shared" si="6"/>
        <v>0</v>
      </c>
      <c r="AG8" s="135">
        <f t="shared" si="2"/>
        <v>127</v>
      </c>
      <c r="AH8" s="135">
        <f t="shared" si="3"/>
        <v>127</v>
      </c>
      <c r="AI8" s="131">
        <f t="shared" si="4"/>
        <v>1</v>
      </c>
    </row>
    <row r="9" spans="1:35" ht="15" customHeight="1">
      <c r="A9" s="96">
        <v>6</v>
      </c>
      <c r="B9" s="97">
        <f>IF('Кримінальн справи'!B9&lt;&gt;"",'Кримінальн справи'!B9,"")</f>
      </c>
      <c r="C9" s="67">
        <f>IF(B9&lt;&gt;"",('Кримінальн справи'!C9+'Цивільні справи'!C9+'Адміністративні справи'!C9+'Справи про адмінправопорушення'!C9),"")</f>
      </c>
      <c r="D9" s="98">
        <f>IF(C9&lt;&gt;"",('Кримінальн справи'!D9+'Цивільні справи'!D9+'Адміністративні справи'!D9+'Справи про адмінправопорушення'!D9),"")</f>
      </c>
      <c r="E9" s="97">
        <f>IF(D9&lt;&gt;"",('Кримінальн справи'!E9+'Цивільні справи'!E9+'Адміністративні справи'!E9+'Справи про адмінправопорушення'!E9),"")</f>
      </c>
      <c r="F9" s="67">
        <f>IF(B9&lt;&gt;"",('Кримінальн справи'!F9+'Кримінальн справи'!I9),"")</f>
      </c>
      <c r="G9" s="98">
        <f>IF(C9&lt;&gt;"",('Кримінальн справи'!G9+'Кримінальн справи'!J9),"")</f>
      </c>
      <c r="H9" s="98">
        <f>IF(D9&lt;&gt;"",('Кримінальн справи'!H9+'Кримінальн справи'!K9),"")</f>
      </c>
      <c r="I9" s="99">
        <f t="shared" si="1"/>
      </c>
      <c r="J9" s="100">
        <f>IF(B9&lt;&gt;"",('Цивільні справи'!F9+'Цивільні справи'!I9),"")</f>
      </c>
      <c r="K9" s="101">
        <f>IF(C9&lt;&gt;"",('Цивільні справи'!G9+'Цивільні справи'!J9),"")</f>
      </c>
      <c r="L9" s="101">
        <f>IF(D9&lt;&gt;"",('Цивільні справи'!H9+'Цивільні справи'!K9),"")</f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</c>
      <c r="Y9" s="100">
        <f>IF(B9&lt;&gt;"",('Адміністративні справи'!F9+'Адміністративні справи'!I9),"")</f>
      </c>
      <c r="Z9" s="101">
        <f>IF(C9&lt;&gt;"",('Адміністративні справи'!G9+'Адміністративні справи'!J9),"")</f>
      </c>
      <c r="AA9" s="101">
        <f>IF(D9&lt;&gt;"",('Адміністративні справи'!H9+'Адміністративні справи'!K9),"")</f>
      </c>
      <c r="AB9" s="99">
        <f t="shared" si="0"/>
      </c>
      <c r="AC9" s="100">
        <f>IF(B9&lt;&gt;"",('Справи про адмінправопорушення'!F9),"")</f>
      </c>
      <c r="AD9" s="101">
        <f>IF(C9&lt;&gt;"",('Справи про адмінправопорушення'!G9),"")</f>
      </c>
      <c r="AE9" s="101">
        <f>IF(D9&lt;&gt;"",('Справи про адмінправопорушення'!H9),"")</f>
      </c>
      <c r="AF9" s="129">
        <f t="shared" si="6"/>
      </c>
      <c r="AG9" s="135">
        <f t="shared" si="2"/>
      </c>
      <c r="AH9" s="135">
        <f t="shared" si="3"/>
      </c>
      <c r="AI9" s="131">
        <f t="shared" si="4"/>
      </c>
    </row>
    <row r="10" spans="1:35" ht="15" customHeight="1">
      <c r="A10" s="96">
        <v>7</v>
      </c>
      <c r="B10" s="97">
        <f>IF('Кримінальн справи'!B10&lt;&gt;"",'Кримінальн справи'!B10,"")</f>
      </c>
      <c r="C10" s="67">
        <f>IF(B10&lt;&gt;"",('Кримінальн справи'!C10+'Цивільні справи'!C10+'Адміністративні справи'!C10+'Справи про адмінправопорушення'!C10),"")</f>
      </c>
      <c r="D10" s="98">
        <f>IF(C10&lt;&gt;"",('Кримінальн справи'!D10+'Цивільні справи'!D10+'Адміністративні справи'!D10+'Справи про адмінправопорушення'!D10),"")</f>
      </c>
      <c r="E10" s="97">
        <f>IF(D10&lt;&gt;"",('Кримінальн справи'!E10+'Цивільні справи'!E10+'Адміністративні справи'!E10+'Справи про адмінправопорушення'!E10),"")</f>
      </c>
      <c r="F10" s="67">
        <f>IF(B10&lt;&gt;"",('Кримінальн справи'!F10+'Кримінальн справи'!I10),"")</f>
      </c>
      <c r="G10" s="98">
        <f>IF(C10&lt;&gt;"",('Кримінальн справи'!G10+'Кримінальн справи'!J10),"")</f>
      </c>
      <c r="H10" s="98">
        <f>IF(D10&lt;&gt;"",('Кримінальн справи'!H10+'Кримінальн справи'!K10),"")</f>
      </c>
      <c r="I10" s="99">
        <f t="shared" si="1"/>
      </c>
      <c r="J10" s="100">
        <f>IF(B10&lt;&gt;"",('Цивільні справи'!F10+'Цивільні справи'!I10),"")</f>
      </c>
      <c r="K10" s="101">
        <f>IF(C10&lt;&gt;"",('Цивільні справи'!G10+'Цивільні справи'!J10),"")</f>
      </c>
      <c r="L10" s="101">
        <f>IF(D10&lt;&gt;"",('Цивільні справи'!H10+'Цивільні справи'!K10),"")</f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</c>
      <c r="Y10" s="100">
        <f>IF(B10&lt;&gt;"",('Адміністративні справи'!F10+'Адміністративні справи'!I10),"")</f>
      </c>
      <c r="Z10" s="101">
        <f>IF(C10&lt;&gt;"",('Адміністративні справи'!G10+'Адміністративні справи'!J10),"")</f>
      </c>
      <c r="AA10" s="101">
        <f>IF(D10&lt;&gt;"",('Адміністративні справи'!H10+'Адміністративні справи'!K10),"")</f>
      </c>
      <c r="AB10" s="99">
        <f t="shared" si="0"/>
      </c>
      <c r="AC10" s="100">
        <f>IF(B10&lt;&gt;"",('Справи про адмінправопорушення'!F10),"")</f>
      </c>
      <c r="AD10" s="101">
        <f>IF(C10&lt;&gt;"",('Справи про адмінправопорушення'!G10),"")</f>
      </c>
      <c r="AE10" s="101">
        <f>IF(D10&lt;&gt;"",('Справи про адмінправопорушення'!H10),"")</f>
      </c>
      <c r="AF10" s="129">
        <f t="shared" si="6"/>
      </c>
      <c r="AG10" s="135">
        <f t="shared" si="2"/>
      </c>
      <c r="AH10" s="135">
        <f t="shared" si="3"/>
      </c>
      <c r="AI10" s="131">
        <f t="shared" si="4"/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5" t="s">
        <v>13</v>
      </c>
      <c r="B24" s="198"/>
      <c r="C24" s="72">
        <f aca="true" t="shared" si="7" ref="C24:H24">SUM(C4:C23)</f>
        <v>0</v>
      </c>
      <c r="D24" s="112">
        <f t="shared" si="7"/>
        <v>0</v>
      </c>
      <c r="E24" s="73">
        <f t="shared" si="7"/>
        <v>0</v>
      </c>
      <c r="F24" s="72">
        <f t="shared" si="7"/>
        <v>57</v>
      </c>
      <c r="G24" s="112">
        <f t="shared" si="7"/>
        <v>79</v>
      </c>
      <c r="H24" s="112">
        <f t="shared" si="7"/>
        <v>57</v>
      </c>
      <c r="I24" s="113">
        <f>H24/F24</f>
        <v>1</v>
      </c>
      <c r="J24" s="72">
        <f>SUM(J4:J23)</f>
        <v>237</v>
      </c>
      <c r="K24" s="112">
        <f>SUM(K4:K23)</f>
        <v>589</v>
      </c>
      <c r="L24" s="114">
        <f>SUM(L4:L23)</f>
        <v>237</v>
      </c>
      <c r="M24" s="199">
        <v>4692</v>
      </c>
      <c r="N24" s="199"/>
      <c r="O24" s="115">
        <f>SUM(O4:O23)</f>
        <v>4591</v>
      </c>
      <c r="P24" s="199">
        <v>762</v>
      </c>
      <c r="Q24" s="199"/>
      <c r="R24" s="115">
        <f>SUM(R4:R23)</f>
        <v>745</v>
      </c>
      <c r="S24" s="199">
        <v>2</v>
      </c>
      <c r="T24" s="199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19</v>
      </c>
      <c r="Z24" s="112">
        <f>SUM(Z4:Z23)</f>
        <v>42</v>
      </c>
      <c r="AA24" s="114">
        <f>SUM(AA4:AA23)</f>
        <v>19</v>
      </c>
      <c r="AB24" s="113">
        <f>AA24/Y24</f>
        <v>1</v>
      </c>
      <c r="AC24" s="72">
        <f>SUM(AC4:AC23)</f>
        <v>0</v>
      </c>
      <c r="AD24" s="112">
        <f>SUM(AD4:AD23)</f>
        <v>0</v>
      </c>
      <c r="AE24" s="114">
        <f>SUM(AE4:AE23)</f>
        <v>0</v>
      </c>
      <c r="AF24" s="113" t="e">
        <f>AE24/AC24</f>
        <v>#DIV/0!</v>
      </c>
      <c r="AG24" s="128">
        <f>SUM(AG4:AG23)</f>
        <v>313</v>
      </c>
      <c r="AH24" s="128">
        <f>SUM(AH4:AH23)</f>
        <v>313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8" ht="42.75" customHeight="1" thickBot="1">
      <c r="A2" s="194"/>
      <c r="B2" s="202"/>
      <c r="C2" s="167" t="s">
        <v>1</v>
      </c>
      <c r="D2" s="207"/>
      <c r="E2" s="207"/>
      <c r="F2" s="208"/>
      <c r="G2" s="209" t="s">
        <v>2</v>
      </c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5" t="s">
        <v>14</v>
      </c>
      <c r="W2" s="200"/>
      <c r="X2" s="200"/>
      <c r="Y2" s="206"/>
      <c r="Z2" s="212" t="s">
        <v>26</v>
      </c>
      <c r="AA2" s="213"/>
      <c r="AB2" s="214"/>
    </row>
    <row r="3" spans="1:28" ht="130.5" customHeight="1" thickBot="1">
      <c r="A3" s="194"/>
      <c r="B3" s="20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0</v>
      </c>
      <c r="D4" s="89">
        <f>IF(B4&lt;&gt;"",'Кримінальн справи'!G4,"")</f>
        <v>0</v>
      </c>
      <c r="E4" s="89">
        <f>IF(B4&lt;&gt;"",'Кримінальн справи'!H4,"")</f>
        <v>0</v>
      </c>
      <c r="F4" s="90">
        <f>IF((AND(B4&lt;&gt;"",C4&lt;&gt;0))&lt;&gt;TRUE,IF((AND(B4&lt;&gt;"",C4=0))=TRUE,0,""),E4/C4)</f>
        <v>0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0</v>
      </c>
      <c r="AA4" s="138">
        <f>IF(B4&lt;&gt;"",E4+I4+X4,"")</f>
        <v>0</v>
      </c>
      <c r="AB4" s="90">
        <f>IF(B4&lt;&gt;"",IF((AND(B4&lt;&gt;"",(C4+G4+V4)&lt;&gt;0))&lt;&gt;TRUE,IF((AND(B4&lt;&gt;"",(C4+G4+V4)=0))=TRUE,0,""),(E4+I4+X4)/(C4+G4+V4)),"")</f>
        <v>0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3</v>
      </c>
      <c r="D5" s="98">
        <f>IF(B5&lt;&gt;"",'Кримінальн справи'!G5,"")</f>
        <v>5</v>
      </c>
      <c r="E5" s="98">
        <f>IF(B5&lt;&gt;"",'Кримінальн справи'!H5,"")</f>
        <v>3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35</v>
      </c>
      <c r="H5" s="101">
        <f>IF(B5&lt;&gt;"",'Цивільні справи'!G5,"")</f>
        <v>85</v>
      </c>
      <c r="I5" s="101">
        <f>IF(B5&lt;&gt;"",'Цивільні справи'!H5,"")</f>
        <v>35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3</v>
      </c>
      <c r="W5" s="101">
        <f>IF(B5&lt;&gt;"",'Адміністративні справи'!G5,"")</f>
        <v>9</v>
      </c>
      <c r="X5" s="101">
        <f>IF(B5&lt;&gt;"",'Адміністративні справи'!H5,"")</f>
        <v>3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41</v>
      </c>
      <c r="AA5" s="133">
        <f aca="true" t="shared" si="4" ref="AA5:AA23">IF(B5&lt;&gt;"",E5+I5+X5,"")</f>
        <v>41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14</v>
      </c>
      <c r="D6" s="98">
        <f>IF(B6&lt;&gt;"",'Кримінальн справи'!G6,"")</f>
        <v>16</v>
      </c>
      <c r="E6" s="98">
        <f>IF(B6&lt;&gt;"",'Кримінальн справи'!H6,"")</f>
        <v>14</v>
      </c>
      <c r="F6" s="99">
        <f t="shared" si="0"/>
        <v>1</v>
      </c>
      <c r="G6" s="100">
        <f>IF(B6&lt;&gt;"",'Цивільні справи'!F6,"")</f>
        <v>50</v>
      </c>
      <c r="H6" s="101">
        <f>IF(B6&lt;&gt;"",'Цивільні справи'!G6,"")</f>
        <v>127</v>
      </c>
      <c r="I6" s="101">
        <f>IF(B6&lt;&gt;"",'Цивільні справи'!H6,"")</f>
        <v>50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8</v>
      </c>
      <c r="W6" s="101">
        <f>IF(B6&lt;&gt;"",'Адміністративні справи'!G6,"")</f>
        <v>16</v>
      </c>
      <c r="X6" s="101">
        <f>IF(B6&lt;&gt;"",'Адміністративні справи'!H6,"")</f>
        <v>8</v>
      </c>
      <c r="Y6" s="129">
        <f t="shared" si="2"/>
        <v>1</v>
      </c>
      <c r="Z6" s="139">
        <f t="shared" si="3"/>
        <v>72</v>
      </c>
      <c r="AA6" s="133">
        <f t="shared" si="4"/>
        <v>72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0</v>
      </c>
      <c r="D7" s="98">
        <f>IF(B7&lt;&gt;"",'Кримінальн справи'!G7,"")</f>
        <v>0</v>
      </c>
      <c r="E7" s="98">
        <f>IF(B7&lt;&gt;"",'Кримінальн справи'!H7,"")</f>
        <v>0</v>
      </c>
      <c r="F7" s="99">
        <f t="shared" si="0"/>
        <v>0</v>
      </c>
      <c r="G7" s="100">
        <f>IF(B7&lt;&gt;"",'Цивільні справи'!F7,"")</f>
        <v>0</v>
      </c>
      <c r="H7" s="101">
        <f>IF(B7&lt;&gt;"",'Цивільні справи'!G7,"")</f>
        <v>0</v>
      </c>
      <c r="I7" s="101">
        <f>IF(B7&lt;&gt;"",'Цивільні справи'!H7,"")</f>
        <v>0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0</v>
      </c>
      <c r="V7" s="100">
        <f>IF(B7&lt;&gt;"",'Адміністративні справи'!F7,"")</f>
        <v>0</v>
      </c>
      <c r="W7" s="101">
        <f>IF(B7&lt;&gt;"",'Адміністративні справи'!G7,"")</f>
        <v>0</v>
      </c>
      <c r="X7" s="101">
        <f>IF(B7&lt;&gt;"",'Адміністративні справи'!H7,"")</f>
        <v>0</v>
      </c>
      <c r="Y7" s="129">
        <f t="shared" si="2"/>
        <v>0</v>
      </c>
      <c r="Z7" s="139">
        <f t="shared" si="3"/>
        <v>0</v>
      </c>
      <c r="AA7" s="133">
        <f t="shared" si="4"/>
        <v>0</v>
      </c>
      <c r="AB7" s="99">
        <f t="shared" si="5"/>
        <v>0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14</v>
      </c>
      <c r="D8" s="98">
        <f>IF(B8&lt;&gt;"",'Кримінальн справи'!G8,"")</f>
        <v>32</v>
      </c>
      <c r="E8" s="98">
        <f>IF(B8&lt;&gt;"",'Кримінальн справи'!H8,"")</f>
        <v>14</v>
      </c>
      <c r="F8" s="99">
        <f t="shared" si="0"/>
        <v>1</v>
      </c>
      <c r="G8" s="100">
        <f>IF(B8&lt;&gt;"",'Цивільні справи'!F8,"")</f>
        <v>65</v>
      </c>
      <c r="H8" s="101">
        <f>IF(B8&lt;&gt;"",'Цивільні справи'!G8,"")</f>
        <v>178</v>
      </c>
      <c r="I8" s="101">
        <f>IF(B8&lt;&gt;"",'Цивільні справи'!H8,"")</f>
        <v>65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6</v>
      </c>
      <c r="W8" s="101">
        <f>IF(B8&lt;&gt;"",'Адміністративні справи'!G8,"")</f>
        <v>15</v>
      </c>
      <c r="X8" s="101">
        <f>IF(B8&lt;&gt;"",'Адміністративні справи'!H8,"")</f>
        <v>6</v>
      </c>
      <c r="Y8" s="129">
        <f t="shared" si="2"/>
        <v>1</v>
      </c>
      <c r="Z8" s="139">
        <f t="shared" si="3"/>
        <v>85</v>
      </c>
      <c r="AA8" s="133">
        <f t="shared" si="4"/>
        <v>85</v>
      </c>
      <c r="AB8" s="99">
        <f t="shared" si="5"/>
        <v>1</v>
      </c>
    </row>
    <row r="9" spans="1:28" ht="15" customHeight="1">
      <c r="A9" s="120">
        <v>6</v>
      </c>
      <c r="B9" s="76">
        <f>IF('Кримінальн справи'!B9&lt;&gt;"",'Кримінальн справи'!B9,"")</f>
      </c>
      <c r="C9" s="67">
        <f>IF(B9&lt;&gt;"",'Кримінальн справи'!F9,"")</f>
      </c>
      <c r="D9" s="98">
        <f>IF(B9&lt;&gt;"",'Кримінальн справи'!G9,"")</f>
      </c>
      <c r="E9" s="98">
        <f>IF(B9&lt;&gt;"",'Кримінальн справи'!H9,"")</f>
      </c>
      <c r="F9" s="99">
        <f t="shared" si="0"/>
      </c>
      <c r="G9" s="100">
        <f>IF(B9&lt;&gt;"",'Цивільні справи'!F9,"")</f>
      </c>
      <c r="H9" s="101">
        <f>IF(B9&lt;&gt;"",'Цивільні справи'!G9,"")</f>
      </c>
      <c r="I9" s="101">
        <f>IF(B9&lt;&gt;"",'Цивільні справи'!H9,"")</f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</c>
      <c r="V9" s="100">
        <f>IF(B9&lt;&gt;"",'Адміністративні справи'!F9,"")</f>
      </c>
      <c r="W9" s="101">
        <f>IF(B9&lt;&gt;"",'Адміністративні справи'!G9,"")</f>
      </c>
      <c r="X9" s="101">
        <f>IF(B9&lt;&gt;"",'Адміністративні справи'!H9,"")</f>
      </c>
      <c r="Y9" s="129">
        <f t="shared" si="2"/>
      </c>
      <c r="Z9" s="139">
        <f t="shared" si="3"/>
      </c>
      <c r="AA9" s="133">
        <f t="shared" si="4"/>
      </c>
      <c r="AB9" s="99">
        <f t="shared" si="5"/>
      </c>
    </row>
    <row r="10" spans="1:28" ht="15" customHeight="1">
      <c r="A10" s="120">
        <v>7</v>
      </c>
      <c r="B10" s="76">
        <f>IF('Кримінальн справи'!B10&lt;&gt;"",'Кримінальн справи'!B10,"")</f>
      </c>
      <c r="C10" s="67">
        <f>IF(B10&lt;&gt;"",'Кримінальн справи'!F10,"")</f>
      </c>
      <c r="D10" s="98">
        <f>IF(B10&lt;&gt;"",'Кримінальн справи'!G10,"")</f>
      </c>
      <c r="E10" s="98">
        <f>IF(B10&lt;&gt;"",'Кримінальн справи'!H10,"")</f>
      </c>
      <c r="F10" s="99">
        <f t="shared" si="0"/>
      </c>
      <c r="G10" s="100">
        <f>IF(B10&lt;&gt;"",'Цивільні справи'!F10,"")</f>
      </c>
      <c r="H10" s="101">
        <f>IF(B10&lt;&gt;"",'Цивільні справи'!G10,"")</f>
      </c>
      <c r="I10" s="101">
        <f>IF(B10&lt;&gt;"",'Цивільні справи'!H10,"")</f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</c>
      <c r="V10" s="100">
        <f>IF(B10&lt;&gt;"",'Адміністративні справи'!F10,"")</f>
      </c>
      <c r="W10" s="101">
        <f>IF(B10&lt;&gt;"",'Адміністративні справи'!G10,"")</f>
      </c>
      <c r="X10" s="101">
        <f>IF(B10&lt;&gt;"",'Адміністративні справи'!H10,"")</f>
      </c>
      <c r="Y10" s="129">
        <f t="shared" si="2"/>
      </c>
      <c r="Z10" s="139">
        <f t="shared" si="3"/>
      </c>
      <c r="AA10" s="133">
        <f t="shared" si="4"/>
      </c>
      <c r="AB10" s="99">
        <f t="shared" si="5"/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5" t="s">
        <v>13</v>
      </c>
      <c r="B24" s="215"/>
      <c r="C24" s="121">
        <f>SUM(C4:C23)</f>
        <v>31</v>
      </c>
      <c r="D24" s="122">
        <f>SUM(D4:D23)</f>
        <v>53</v>
      </c>
      <c r="E24" s="122">
        <f>SUM(E4:E23)</f>
        <v>31</v>
      </c>
      <c r="F24" s="123">
        <f>E24/C24</f>
        <v>1</v>
      </c>
      <c r="G24" s="121">
        <f>SUM(G4:G23)</f>
        <v>150</v>
      </c>
      <c r="H24" s="122">
        <f>SUM(H4:H23)</f>
        <v>390</v>
      </c>
      <c r="I24" s="124">
        <f>SUM(I4:I23)</f>
        <v>150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17</v>
      </c>
      <c r="W24" s="122">
        <f>SUM(W4:W23)</f>
        <v>40</v>
      </c>
      <c r="X24" s="124">
        <f>SUM(X4:X23)</f>
        <v>17</v>
      </c>
      <c r="Y24" s="123">
        <f>X24/V24</f>
        <v>1</v>
      </c>
      <c r="Z24" s="128">
        <f>SUM(Z4:Z23)</f>
        <v>198</v>
      </c>
      <c r="AA24" s="128">
        <f>SUM(AA4:AA23)</f>
        <v>198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4">
      <selection activeCell="A7" sqref="A7:G7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42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41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2015-10-02T15:34:52Z</dcterms:modified>
  <cp:category/>
  <cp:version/>
  <cp:contentType/>
  <cp:contentStatus/>
</cp:coreProperties>
</file>