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 refMode="R1C1"/>
</workbook>
</file>

<file path=xl/sharedStrings.xml><?xml version="1.0" encoding="utf-8"?>
<sst xmlns="http://schemas.openxmlformats.org/spreadsheetml/2006/main" count="189" uniqueCount="44">
  <si>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</si>
  <si>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</si>
  <si>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</si>
  <si>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</si>
  <si>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</si>
  <si>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</si>
  <si>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</si>
  <si>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</si>
  <si>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</si>
  <si>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</si>
  <si>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</si>
  <si>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</si>
  <si>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</si>
  <si>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</si>
  <si>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</si>
  <si>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</si>
  <si>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</si>
  <si>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</si>
  <si>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</si>
  <si>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</si>
  <si>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</si>
  <si>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</si>
  <si>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</si>
  <si>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</si>
  <si>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</si>
  <si>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</si>
  <si>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</si>
  <si>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</si>
  <si>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</si>
  <si>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</si>
  <si>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</si>
  <si>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</si>
  <si>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</si>
  <si>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</si>
  <si>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</si>
  <si>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</si>
  <si>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</si>
  <si>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</si>
  <si>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</si>
  <si>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</si>
  <si>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</si>
  <si>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Рогівець П.О.</t>
  </si>
  <si>
    <t>Пирогова Л.В.</t>
  </si>
  <si>
    <t>за         01.01-31.03.2015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</si>
</sst>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17</v>
      </c>
      <c r="G4" s="30">
        <v>34</v>
      </c>
      <c r="H4" s="30">
        <v>17</v>
      </c>
      <c r="I4" s="33">
        <v>1</v>
      </c>
      <c r="J4" s="34">
        <v>1</v>
      </c>
      <c r="K4" s="35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11</v>
      </c>
      <c r="G5" s="25">
        <v>25</v>
      </c>
      <c r="H5" s="25">
        <v>11</v>
      </c>
      <c r="I5" s="36">
        <v>8</v>
      </c>
      <c r="J5" s="37">
        <v>8</v>
      </c>
      <c r="K5" s="38">
        <v>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40</v>
      </c>
      <c r="G6" s="25">
        <v>51</v>
      </c>
      <c r="H6" s="25">
        <v>40</v>
      </c>
      <c r="I6" s="25">
        <v>118</v>
      </c>
      <c r="J6" s="25">
        <v>118</v>
      </c>
      <c r="K6" s="25">
        <v>118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42</v>
      </c>
      <c r="C8" s="26">
        <v>0</v>
      </c>
      <c r="D8" s="25">
        <v>0</v>
      </c>
      <c r="E8" s="25">
        <v>0</v>
      </c>
      <c r="F8" s="25">
        <v>19</v>
      </c>
      <c r="G8" s="25">
        <v>35</v>
      </c>
      <c r="H8" s="25">
        <v>19</v>
      </c>
      <c r="I8" s="36">
        <v>2</v>
      </c>
      <c r="J8" s="37">
        <v>2</v>
      </c>
      <c r="K8" s="38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/>
      <c r="C9" s="26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/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87</v>
      </c>
      <c r="G24" s="74">
        <f t="shared" si="0"/>
        <v>145</v>
      </c>
      <c r="H24" s="74">
        <f t="shared" si="0"/>
        <v>87</v>
      </c>
      <c r="I24" s="74">
        <f t="shared" si="0"/>
        <v>129</v>
      </c>
      <c r="J24" s="74">
        <f t="shared" si="0"/>
        <v>129</v>
      </c>
      <c r="K24" s="75">
        <f t="shared" si="0"/>
        <v>129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Z8" sqref="Z8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2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136</v>
      </c>
      <c r="G5" s="25">
        <v>240</v>
      </c>
      <c r="H5" s="25">
        <v>136</v>
      </c>
      <c r="I5" s="36">
        <v>18</v>
      </c>
      <c r="J5" s="37">
        <v>18</v>
      </c>
      <c r="K5" s="38">
        <v>18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412</v>
      </c>
      <c r="G6" s="25">
        <v>519</v>
      </c>
      <c r="H6" s="25">
        <v>412</v>
      </c>
      <c r="I6" s="36">
        <v>42</v>
      </c>
      <c r="J6" s="37">
        <v>92</v>
      </c>
      <c r="K6" s="38">
        <v>42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113</v>
      </c>
      <c r="G8" s="25">
        <v>264</v>
      </c>
      <c r="H8" s="25">
        <v>113</v>
      </c>
      <c r="I8" s="36">
        <v>6</v>
      </c>
      <c r="J8" s="37">
        <v>18</v>
      </c>
      <c r="K8" s="38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>
        <f>IF('Кримінальн справи'!B9&lt;&gt;"",'Кримінальн справи'!B9,"")</f>
      </c>
      <c r="C9" s="25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661</v>
      </c>
      <c r="G24" s="74">
        <f t="shared" si="0"/>
        <v>1023</v>
      </c>
      <c r="H24" s="74">
        <f t="shared" si="0"/>
        <v>661</v>
      </c>
      <c r="I24" s="74">
        <f t="shared" si="0"/>
        <v>66</v>
      </c>
      <c r="J24" s="74">
        <f t="shared" si="0"/>
        <v>128</v>
      </c>
      <c r="K24" s="75">
        <f t="shared" si="0"/>
        <v>66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14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6</v>
      </c>
      <c r="G5" s="25">
        <v>18</v>
      </c>
      <c r="H5" s="25">
        <v>6</v>
      </c>
      <c r="I5" s="36">
        <v>0</v>
      </c>
      <c r="J5" s="37">
        <v>0</v>
      </c>
      <c r="K5" s="38">
        <v>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24</v>
      </c>
      <c r="G6" s="25">
        <v>48</v>
      </c>
      <c r="H6" s="25">
        <v>24</v>
      </c>
      <c r="I6" s="36">
        <v>6</v>
      </c>
      <c r="J6" s="37">
        <v>6</v>
      </c>
      <c r="K6" s="38">
        <v>6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6</v>
      </c>
      <c r="G8" s="25">
        <v>18</v>
      </c>
      <c r="H8" s="25">
        <v>6</v>
      </c>
      <c r="I8" s="36">
        <v>1</v>
      </c>
      <c r="J8" s="37">
        <v>1</v>
      </c>
      <c r="K8" s="38">
        <v>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>
        <f>IF('Кримінальн справи'!B9&lt;&gt;"",'Кримінальн справи'!B9,"")</f>
      </c>
      <c r="C9" s="26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36</v>
      </c>
      <c r="G24" s="74">
        <f t="shared" si="0"/>
        <v>84</v>
      </c>
      <c r="H24" s="74">
        <f t="shared" si="0"/>
        <v>36</v>
      </c>
      <c r="I24" s="74">
        <f t="shared" si="0"/>
        <v>7</v>
      </c>
      <c r="J24" s="74">
        <f t="shared" si="0"/>
        <v>7</v>
      </c>
      <c r="K24" s="75">
        <f t="shared" si="0"/>
        <v>7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U5" sqref="U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58" t="s">
        <v>15</v>
      </c>
      <c r="D1" s="159"/>
      <c r="E1" s="159"/>
      <c r="F1" s="159"/>
      <c r="G1" s="159"/>
      <c r="H1" s="160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48" t="s">
        <v>5</v>
      </c>
      <c r="S1" s="149"/>
    </row>
    <row r="2" spans="1:19" ht="25.5" customHeight="1" thickBot="1">
      <c r="A2" s="194"/>
      <c r="B2" s="195"/>
      <c r="C2" s="158" t="s">
        <v>12</v>
      </c>
      <c r="D2" s="159"/>
      <c r="E2" s="160"/>
      <c r="F2" s="158" t="s">
        <v>28</v>
      </c>
      <c r="G2" s="159"/>
      <c r="H2" s="160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55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>
        <f>IF('Кримінальн справи'!B9&lt;&gt;"",'Кримінальн справи'!B9,"")</f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>
        <f>IF('Кримінальн справи'!B10&lt;&gt;"",'Кримінальн справи'!B10,"")</f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8" t="s">
        <v>13</v>
      </c>
      <c r="B24" s="160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56">
        <v>4692</v>
      </c>
      <c r="J24" s="191"/>
      <c r="K24" s="46">
        <f>SUM(K4:K23)</f>
        <v>4591</v>
      </c>
      <c r="L24" s="156">
        <v>762</v>
      </c>
      <c r="M24" s="191"/>
      <c r="N24" s="46">
        <f>SUM(N4:N23)</f>
        <v>745</v>
      </c>
      <c r="O24" s="156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58" t="s">
        <v>27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5" ht="42.75" customHeight="1" thickBot="1">
      <c r="A2" s="194"/>
      <c r="B2" s="202"/>
      <c r="C2" s="177" t="s">
        <v>12</v>
      </c>
      <c r="D2" s="200"/>
      <c r="E2" s="201"/>
      <c r="F2" s="177" t="s">
        <v>1</v>
      </c>
      <c r="G2" s="207"/>
      <c r="H2" s="207"/>
      <c r="I2" s="208"/>
      <c r="J2" s="209" t="s">
        <v>2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  <c r="Y2" s="205" t="s">
        <v>14</v>
      </c>
      <c r="Z2" s="200"/>
      <c r="AA2" s="200"/>
      <c r="AB2" s="206"/>
      <c r="AC2" s="205" t="s">
        <v>23</v>
      </c>
      <c r="AD2" s="200"/>
      <c r="AE2" s="200"/>
      <c r="AF2" s="206"/>
      <c r="AG2" s="212" t="s">
        <v>26</v>
      </c>
      <c r="AH2" s="213"/>
      <c r="AI2" s="214"/>
    </row>
    <row r="3" spans="1:35" ht="130.5" customHeight="1" thickBot="1">
      <c r="A3" s="194"/>
      <c r="B3" s="20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18</v>
      </c>
      <c r="G4" s="89">
        <f>IF(C4&lt;&gt;"",('Кримінальн справи'!G4+'Кримінальн справи'!J4),"")</f>
        <v>35</v>
      </c>
      <c r="H4" s="89">
        <f>IF(D4&lt;&gt;"",('Кримінальн справи'!H4+'Кримінальн справи'!K4),"")</f>
        <v>18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18</v>
      </c>
      <c r="AH4" s="134">
        <f>IF(B4&lt;&gt;"",H4+L4+AA4+AE4,"")</f>
        <v>18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19</v>
      </c>
      <c r="G5" s="98">
        <f>IF(C5&lt;&gt;"",('Кримінальн справи'!G5+'Кримінальн справи'!J5),"")</f>
        <v>33</v>
      </c>
      <c r="H5" s="98">
        <f>IF(D5&lt;&gt;"",('Кримінальн справи'!H5+'Кримінальн справи'!K5),"")</f>
        <v>19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154</v>
      </c>
      <c r="K5" s="101">
        <f>IF(C5&lt;&gt;"",('Цивільні справи'!G5+'Цивільні справи'!J5),"")</f>
        <v>258</v>
      </c>
      <c r="L5" s="101">
        <f>IF(D5&lt;&gt;"",('Цивільні справи'!H5+'Цивільні справи'!K5),"")</f>
        <v>154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6</v>
      </c>
      <c r="Z5" s="101">
        <f>IF(C5&lt;&gt;"",('Адміністративні справи'!G5+'Адміністративні справи'!J5),"")</f>
        <v>18</v>
      </c>
      <c r="AA5" s="101">
        <f>IF(D5&lt;&gt;"",('Адміністративні справи'!H5+'Адміністративні справи'!K5),"")</f>
        <v>6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179</v>
      </c>
      <c r="AH5" s="135">
        <f aca="true" t="shared" si="3" ref="AH5:AH23">IF(B5&lt;&gt;"",H5+L5+AA5+AE5,"")</f>
        <v>179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158</v>
      </c>
      <c r="G6" s="98">
        <f>IF(C6&lt;&gt;"",('Кримінальн справи'!G6+'Кримінальн справи'!J6),"")</f>
        <v>169</v>
      </c>
      <c r="H6" s="98">
        <f>IF(D6&lt;&gt;"",('Кримінальн справи'!H6+'Кримінальн справи'!K6),"")</f>
        <v>158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454</v>
      </c>
      <c r="K6" s="101">
        <f>IF(C6&lt;&gt;"",('Цивільні справи'!G6+'Цивільні справи'!J6),"")</f>
        <v>611</v>
      </c>
      <c r="L6" s="101">
        <f>IF(D6&lt;&gt;"",('Цивільні справи'!H6+'Цивільні справи'!K6),"")</f>
        <v>454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30</v>
      </c>
      <c r="Z6" s="101">
        <f>IF(C6&lt;&gt;"",('Адміністративні справи'!G6+'Адміністративні справи'!J6),"")</f>
        <v>54</v>
      </c>
      <c r="AA6" s="101">
        <f>IF(D6&lt;&gt;"",('Адміністративні справи'!H6+'Адміністративні справи'!K6),"")</f>
        <v>30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642</v>
      </c>
      <c r="AH6" s="135">
        <f t="shared" si="3"/>
        <v>642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0</v>
      </c>
      <c r="G7" s="98">
        <f>IF(C7&lt;&gt;"",('Кримінальн справи'!G7+'Кримінальн справи'!J7),"")</f>
        <v>0</v>
      </c>
      <c r="H7" s="98">
        <f>IF(D7&lt;&gt;"",('Кримінальн справи'!H7+'Кримінальн справи'!K7),"")</f>
        <v>0</v>
      </c>
      <c r="I7" s="99">
        <f t="shared" si="1"/>
        <v>0</v>
      </c>
      <c r="J7" s="100">
        <f>IF(B7&lt;&gt;"",('Цивільні справи'!F7+'Цивільні справи'!I7),"")</f>
        <v>0</v>
      </c>
      <c r="K7" s="101">
        <f>IF(C7&lt;&gt;"",('Цивільні справи'!G7+'Цивільні справи'!J7),"")</f>
        <v>0</v>
      </c>
      <c r="L7" s="101">
        <f>IF(D7&lt;&gt;"",('Цивільні справи'!H7+'Цивільні справи'!K7),"")</f>
        <v>0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0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0</v>
      </c>
      <c r="AH7" s="135">
        <f t="shared" si="3"/>
        <v>0</v>
      </c>
      <c r="AI7" s="131">
        <f t="shared" si="4"/>
        <v>0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21</v>
      </c>
      <c r="G8" s="98">
        <f>IF(C8&lt;&gt;"",('Кримінальн справи'!G8+'Кримінальн справи'!J8),"")</f>
        <v>37</v>
      </c>
      <c r="H8" s="98">
        <f>IF(D8&lt;&gt;"",('Кримінальн справи'!H8+'Кримінальн справи'!K8),"")</f>
        <v>21</v>
      </c>
      <c r="I8" s="99">
        <f t="shared" si="1"/>
        <v>1</v>
      </c>
      <c r="J8" s="100">
        <f>IF(B8&lt;&gt;"",('Цивільні справи'!F8+'Цивільні справи'!I8),"")</f>
        <v>119</v>
      </c>
      <c r="K8" s="101">
        <f>IF(C8&lt;&gt;"",('Цивільні справи'!G8+'Цивільні справи'!J8),"")</f>
        <v>282</v>
      </c>
      <c r="L8" s="101">
        <f>IF(D8&lt;&gt;"",('Цивільні справи'!H8+'Цивільні справи'!K8),"")</f>
        <v>119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7</v>
      </c>
      <c r="Z8" s="101">
        <f>IF(C8&lt;&gt;"",('Адміністративні справи'!G8+'Адміністративні справи'!J8),"")</f>
        <v>19</v>
      </c>
      <c r="AA8" s="101">
        <f>IF(D8&lt;&gt;"",('Адміністративні справи'!H8+'Адміністративні справи'!K8),"")</f>
        <v>7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147</v>
      </c>
      <c r="AH8" s="135">
        <f t="shared" si="3"/>
        <v>147</v>
      </c>
      <c r="AI8" s="131">
        <f t="shared" si="4"/>
        <v>1</v>
      </c>
    </row>
    <row r="9" spans="1:35" ht="15" customHeight="1">
      <c r="A9" s="96">
        <v>6</v>
      </c>
      <c r="B9" s="97">
        <f>IF('Кримінальн справи'!B9&lt;&gt;"",'Кримінальн справи'!B9,"")</f>
      </c>
      <c r="C9" s="67">
        <f>IF(B9&lt;&gt;"",('Кримінальн справи'!C9+'Цивільні справи'!C9+'Адміністративні справи'!C9+'Справи про адмінправопорушення'!C9),"")</f>
      </c>
      <c r="D9" s="98">
        <f>IF(C9&lt;&gt;"",('Кримінальн справи'!D9+'Цивільні справи'!D9+'Адміністративні справи'!D9+'Справи про адмінправопорушення'!D9),"")</f>
      </c>
      <c r="E9" s="97">
        <f>IF(D9&lt;&gt;"",('Кримінальн справи'!E9+'Цивільні справи'!E9+'Адміністративні справи'!E9+'Справи про адмінправопорушення'!E9),"")</f>
      </c>
      <c r="F9" s="67">
        <f>IF(B9&lt;&gt;"",('Кримінальн справи'!F9+'Кримінальн справи'!I9),"")</f>
      </c>
      <c r="G9" s="98">
        <f>IF(C9&lt;&gt;"",('Кримінальн справи'!G9+'Кримінальн справи'!J9),"")</f>
      </c>
      <c r="H9" s="98">
        <f>IF(D9&lt;&gt;"",('Кримінальн справи'!H9+'Кримінальн справи'!K9),"")</f>
      </c>
      <c r="I9" s="99">
        <f t="shared" si="1"/>
      </c>
      <c r="J9" s="100">
        <f>IF(B9&lt;&gt;"",('Цивільні справи'!F9+'Цивільні справи'!I9),"")</f>
      </c>
      <c r="K9" s="101">
        <f>IF(C9&lt;&gt;"",('Цивільні справи'!G9+'Цивільні справи'!J9),"")</f>
      </c>
      <c r="L9" s="101">
        <f>IF(D9&lt;&gt;"",('Цивільні справи'!H9+'Цивільні справи'!K9),"")</f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</c>
      <c r="Y9" s="100">
        <f>IF(B9&lt;&gt;"",('Адміністративні справи'!F9+'Адміністративні справи'!I9),"")</f>
      </c>
      <c r="Z9" s="101">
        <f>IF(C9&lt;&gt;"",('Адміністративні справи'!G9+'Адміністративні справи'!J9),"")</f>
      </c>
      <c r="AA9" s="101">
        <f>IF(D9&lt;&gt;"",('Адміністративні справи'!H9+'Адміністративні справи'!K9),"")</f>
      </c>
      <c r="AB9" s="99">
        <f t="shared" si="0"/>
      </c>
      <c r="AC9" s="100">
        <f>IF(B9&lt;&gt;"",('Справи про адмінправопорушення'!F9),"")</f>
      </c>
      <c r="AD9" s="101">
        <f>IF(C9&lt;&gt;"",('Справи про адмінправопорушення'!G9),"")</f>
      </c>
      <c r="AE9" s="101">
        <f>IF(D9&lt;&gt;"",('Справи про адмінправопорушення'!H9),"")</f>
      </c>
      <c r="AF9" s="129">
        <f t="shared" si="6"/>
      </c>
      <c r="AG9" s="135">
        <f t="shared" si="2"/>
      </c>
      <c r="AH9" s="135">
        <f t="shared" si="3"/>
      </c>
      <c r="AI9" s="131">
        <f t="shared" si="4"/>
      </c>
    </row>
    <row r="10" spans="1:35" ht="15" customHeight="1">
      <c r="A10" s="96">
        <v>7</v>
      </c>
      <c r="B10" s="97">
        <f>IF('Кримінальн справи'!B10&lt;&gt;"",'Кримінальн справи'!B10,"")</f>
      </c>
      <c r="C10" s="67">
        <f>IF(B10&lt;&gt;"",('Кримінальн справи'!C10+'Цивільні справи'!C10+'Адміністративні справи'!C10+'Справи про адмінправопорушення'!C10),"")</f>
      </c>
      <c r="D10" s="98">
        <f>IF(C10&lt;&gt;"",('Кримінальн справи'!D10+'Цивільні справи'!D10+'Адміністративні справи'!D10+'Справи про адмінправопорушення'!D10),"")</f>
      </c>
      <c r="E10" s="97">
        <f>IF(D10&lt;&gt;"",('Кримінальн справи'!E10+'Цивільні справи'!E10+'Адміністративні справи'!E10+'Справи про адмінправопорушення'!E10),"")</f>
      </c>
      <c r="F10" s="67">
        <f>IF(B10&lt;&gt;"",('Кримінальн справи'!F10+'Кримінальн справи'!I10),"")</f>
      </c>
      <c r="G10" s="98">
        <f>IF(C10&lt;&gt;"",('Кримінальн справи'!G10+'Кримінальн справи'!J10),"")</f>
      </c>
      <c r="H10" s="98">
        <f>IF(D10&lt;&gt;"",('Кримінальн справи'!H10+'Кримінальн справи'!K10),"")</f>
      </c>
      <c r="I10" s="99">
        <f t="shared" si="1"/>
      </c>
      <c r="J10" s="100">
        <f>IF(B10&lt;&gt;"",('Цивільні справи'!F10+'Цивільні справи'!I10),"")</f>
      </c>
      <c r="K10" s="101">
        <f>IF(C10&lt;&gt;"",('Цивільні справи'!G10+'Цивільні справи'!J10),"")</f>
      </c>
      <c r="L10" s="101">
        <f>IF(D10&lt;&gt;"",('Цивільні справи'!H10+'Цивільні справи'!K10),"")</f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</c>
      <c r="Y10" s="100">
        <f>IF(B10&lt;&gt;"",('Адміністративні справи'!F10+'Адміністративні справи'!I10),"")</f>
      </c>
      <c r="Z10" s="101">
        <f>IF(C10&lt;&gt;"",('Адміністративні справи'!G10+'Адміністративні справи'!J10),"")</f>
      </c>
      <c r="AA10" s="101">
        <f>IF(D10&lt;&gt;"",('Адміністративні справи'!H10+'Адміністративні справи'!K10),"")</f>
      </c>
      <c r="AB10" s="99">
        <f t="shared" si="0"/>
      </c>
      <c r="AC10" s="100">
        <f>IF(B10&lt;&gt;"",('Справи про адмінправопорушення'!F10),"")</f>
      </c>
      <c r="AD10" s="101">
        <f>IF(C10&lt;&gt;"",('Справи про адмінправопорушення'!G10),"")</f>
      </c>
      <c r="AE10" s="101">
        <f>IF(D10&lt;&gt;"",('Справи про адмінправопорушення'!H10),"")</f>
      </c>
      <c r="AF10" s="129">
        <f t="shared" si="6"/>
      </c>
      <c r="AG10" s="135">
        <f t="shared" si="2"/>
      </c>
      <c r="AH10" s="135">
        <f t="shared" si="3"/>
      </c>
      <c r="AI10" s="131">
        <f t="shared" si="4"/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0" t="s">
        <v>13</v>
      </c>
      <c r="B24" s="198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216</v>
      </c>
      <c r="G24" s="112">
        <f t="shared" si="7"/>
        <v>274</v>
      </c>
      <c r="H24" s="112">
        <f t="shared" si="7"/>
        <v>216</v>
      </c>
      <c r="I24" s="113">
        <f>H24/F24</f>
        <v>1</v>
      </c>
      <c r="J24" s="72">
        <f>SUM(J4:J23)</f>
        <v>727</v>
      </c>
      <c r="K24" s="112">
        <f>SUM(K4:K23)</f>
        <v>1151</v>
      </c>
      <c r="L24" s="114">
        <f>SUM(L4:L23)</f>
        <v>727</v>
      </c>
      <c r="M24" s="199">
        <v>4692</v>
      </c>
      <c r="N24" s="199"/>
      <c r="O24" s="115">
        <f>SUM(O4:O23)</f>
        <v>4591</v>
      </c>
      <c r="P24" s="199">
        <v>762</v>
      </c>
      <c r="Q24" s="199"/>
      <c r="R24" s="115">
        <f>SUM(R4:R23)</f>
        <v>745</v>
      </c>
      <c r="S24" s="199">
        <v>2</v>
      </c>
      <c r="T24" s="199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43</v>
      </c>
      <c r="Z24" s="112">
        <f>SUM(Z4:Z23)</f>
        <v>91</v>
      </c>
      <c r="AA24" s="114">
        <f>SUM(AA4:AA23)</f>
        <v>43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986</v>
      </c>
      <c r="AH24" s="128">
        <f>SUM(AH4:AH23)</f>
        <v>986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8" ht="42.75" customHeight="1" thickBot="1">
      <c r="A2" s="194"/>
      <c r="B2" s="202"/>
      <c r="C2" s="177" t="s">
        <v>1</v>
      </c>
      <c r="D2" s="207"/>
      <c r="E2" s="207"/>
      <c r="F2" s="208"/>
      <c r="G2" s="209" t="s">
        <v>2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205" t="s">
        <v>14</v>
      </c>
      <c r="W2" s="200"/>
      <c r="X2" s="200"/>
      <c r="Y2" s="206"/>
      <c r="Z2" s="212" t="s">
        <v>26</v>
      </c>
      <c r="AA2" s="213"/>
      <c r="AB2" s="214"/>
    </row>
    <row r="3" spans="1:28" ht="130.5" customHeight="1" thickBot="1">
      <c r="A3" s="194"/>
      <c r="B3" s="20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17</v>
      </c>
      <c r="D4" s="89">
        <f>IF(B4&lt;&gt;"",'Кримінальн справи'!G4,"")</f>
        <v>34</v>
      </c>
      <c r="E4" s="89">
        <f>IF(B4&lt;&gt;"",'Кримінальн справи'!H4,"")</f>
        <v>17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17</v>
      </c>
      <c r="AA4" s="138">
        <f>IF(B4&lt;&gt;"",E4+I4+X4,"")</f>
        <v>17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11</v>
      </c>
      <c r="D5" s="98">
        <f>IF(B5&lt;&gt;"",'Кримінальн справи'!G5,"")</f>
        <v>25</v>
      </c>
      <c r="E5" s="98">
        <f>IF(B5&lt;&gt;"",'Кримінальн справи'!H5,"")</f>
        <v>11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136</v>
      </c>
      <c r="H5" s="101">
        <f>IF(B5&lt;&gt;"",'Цивільні справи'!G5,"")</f>
        <v>240</v>
      </c>
      <c r="I5" s="101">
        <f>IF(B5&lt;&gt;"",'Цивільні справи'!H5,"")</f>
        <v>136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6</v>
      </c>
      <c r="W5" s="101">
        <f>IF(B5&lt;&gt;"",'Адміністративні справи'!G5,"")</f>
        <v>18</v>
      </c>
      <c r="X5" s="101">
        <f>IF(B5&lt;&gt;"",'Адміністративні справи'!H5,"")</f>
        <v>6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153</v>
      </c>
      <c r="AA5" s="133">
        <f aca="true" t="shared" si="4" ref="AA5:AA23">IF(B5&lt;&gt;"",E5+I5+X5,"")</f>
        <v>153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40</v>
      </c>
      <c r="D6" s="98">
        <f>IF(B6&lt;&gt;"",'Кримінальн справи'!G6,"")</f>
        <v>51</v>
      </c>
      <c r="E6" s="98">
        <f>IF(B6&lt;&gt;"",'Кримінальн справи'!H6,"")</f>
        <v>40</v>
      </c>
      <c r="F6" s="99">
        <f t="shared" si="0"/>
        <v>1</v>
      </c>
      <c r="G6" s="100">
        <f>IF(B6&lt;&gt;"",'Цивільні справи'!F6,"")</f>
        <v>412</v>
      </c>
      <c r="H6" s="101">
        <f>IF(B6&lt;&gt;"",'Цивільні справи'!G6,"")</f>
        <v>519</v>
      </c>
      <c r="I6" s="101">
        <f>IF(B6&lt;&gt;"",'Цивільні справи'!H6,"")</f>
        <v>412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24</v>
      </c>
      <c r="W6" s="101">
        <f>IF(B6&lt;&gt;"",'Адміністративні справи'!G6,"")</f>
        <v>48</v>
      </c>
      <c r="X6" s="101">
        <f>IF(B6&lt;&gt;"",'Адміністративні справи'!H6,"")</f>
        <v>24</v>
      </c>
      <c r="Y6" s="129">
        <f t="shared" si="2"/>
        <v>1</v>
      </c>
      <c r="Z6" s="139">
        <f t="shared" si="3"/>
        <v>476</v>
      </c>
      <c r="AA6" s="133">
        <f t="shared" si="4"/>
        <v>476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0</v>
      </c>
      <c r="D7" s="98">
        <f>IF(B7&lt;&gt;"",'Кримінальн справи'!G7,"")</f>
        <v>0</v>
      </c>
      <c r="E7" s="98">
        <f>IF(B7&lt;&gt;"",'Кримінальн справи'!H7,"")</f>
        <v>0</v>
      </c>
      <c r="F7" s="99">
        <f t="shared" si="0"/>
        <v>0</v>
      </c>
      <c r="G7" s="100">
        <f>IF(B7&lt;&gt;"",'Цивільні справи'!F7,"")</f>
        <v>0</v>
      </c>
      <c r="H7" s="101">
        <f>IF(B7&lt;&gt;"",'Цивільні справи'!G7,"")</f>
        <v>0</v>
      </c>
      <c r="I7" s="101">
        <f>IF(B7&lt;&gt;"",'Цивільні справи'!H7,"")</f>
        <v>0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0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0</v>
      </c>
      <c r="AA7" s="133">
        <f t="shared" si="4"/>
        <v>0</v>
      </c>
      <c r="AB7" s="99">
        <f t="shared" si="5"/>
        <v>0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19</v>
      </c>
      <c r="D8" s="98">
        <f>IF(B8&lt;&gt;"",'Кримінальн справи'!G8,"")</f>
        <v>35</v>
      </c>
      <c r="E8" s="98">
        <f>IF(B8&lt;&gt;"",'Кримінальн справи'!H8,"")</f>
        <v>19</v>
      </c>
      <c r="F8" s="99">
        <f t="shared" si="0"/>
        <v>1</v>
      </c>
      <c r="G8" s="100">
        <f>IF(B8&lt;&gt;"",'Цивільні справи'!F8,"")</f>
        <v>113</v>
      </c>
      <c r="H8" s="101">
        <f>IF(B8&lt;&gt;"",'Цивільні справи'!G8,"")</f>
        <v>264</v>
      </c>
      <c r="I8" s="101">
        <f>IF(B8&lt;&gt;"",'Цивільні справи'!H8,"")</f>
        <v>113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6</v>
      </c>
      <c r="W8" s="101">
        <f>IF(B8&lt;&gt;"",'Адміністративні справи'!G8,"")</f>
        <v>18</v>
      </c>
      <c r="X8" s="101">
        <f>IF(B8&lt;&gt;"",'Адміністративні справи'!H8,"")</f>
        <v>6</v>
      </c>
      <c r="Y8" s="129">
        <f t="shared" si="2"/>
        <v>1</v>
      </c>
      <c r="Z8" s="139">
        <f t="shared" si="3"/>
        <v>138</v>
      </c>
      <c r="AA8" s="133">
        <f t="shared" si="4"/>
        <v>138</v>
      </c>
      <c r="AB8" s="99">
        <f t="shared" si="5"/>
        <v>1</v>
      </c>
    </row>
    <row r="9" spans="1:28" ht="15" customHeight="1">
      <c r="A9" s="120">
        <v>6</v>
      </c>
      <c r="B9" s="76">
        <f>IF('Кримінальн справи'!B9&lt;&gt;"",'Кримінальн справи'!B9,"")</f>
      </c>
      <c r="C9" s="67">
        <f>IF(B9&lt;&gt;"",'Кримінальн справи'!F9,"")</f>
      </c>
      <c r="D9" s="98">
        <f>IF(B9&lt;&gt;"",'Кримінальн справи'!G9,"")</f>
      </c>
      <c r="E9" s="98">
        <f>IF(B9&lt;&gt;"",'Кримінальн справи'!H9,"")</f>
      </c>
      <c r="F9" s="99">
        <f t="shared" si="0"/>
      </c>
      <c r="G9" s="100">
        <f>IF(B9&lt;&gt;"",'Цивільні справи'!F9,"")</f>
      </c>
      <c r="H9" s="101">
        <f>IF(B9&lt;&gt;"",'Цивільні справи'!G9,"")</f>
      </c>
      <c r="I9" s="101">
        <f>IF(B9&lt;&gt;"",'Цивільні справи'!H9,"")</f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</c>
      <c r="V9" s="100">
        <f>IF(B9&lt;&gt;"",'Адміністративні справи'!F9,"")</f>
      </c>
      <c r="W9" s="101">
        <f>IF(B9&lt;&gt;"",'Адміністративні справи'!G9,"")</f>
      </c>
      <c r="X9" s="101">
        <f>IF(B9&lt;&gt;"",'Адміністративні справи'!H9,"")</f>
      </c>
      <c r="Y9" s="129">
        <f t="shared" si="2"/>
      </c>
      <c r="Z9" s="139">
        <f t="shared" si="3"/>
      </c>
      <c r="AA9" s="133">
        <f t="shared" si="4"/>
      </c>
      <c r="AB9" s="99">
        <f t="shared" si="5"/>
      </c>
    </row>
    <row r="10" spans="1:28" ht="15" customHeight="1">
      <c r="A10" s="120">
        <v>7</v>
      </c>
      <c r="B10" s="76">
        <f>IF('Кримінальн справи'!B10&lt;&gt;"",'Кримінальн справи'!B10,"")</f>
      </c>
      <c r="C10" s="67">
        <f>IF(B10&lt;&gt;"",'Кримінальн справи'!F10,"")</f>
      </c>
      <c r="D10" s="98">
        <f>IF(B10&lt;&gt;"",'Кримінальн справи'!G10,"")</f>
      </c>
      <c r="E10" s="98">
        <f>IF(B10&lt;&gt;"",'Кримінальн справи'!H10,"")</f>
      </c>
      <c r="F10" s="99">
        <f t="shared" si="0"/>
      </c>
      <c r="G10" s="100">
        <f>IF(B10&lt;&gt;"",'Цивільні справи'!F10,"")</f>
      </c>
      <c r="H10" s="101">
        <f>IF(B10&lt;&gt;"",'Цивільні справи'!G10,"")</f>
      </c>
      <c r="I10" s="101">
        <f>IF(B10&lt;&gt;"",'Цивільні справи'!H10,"")</f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</c>
      <c r="V10" s="100">
        <f>IF(B10&lt;&gt;"",'Адміністративні справи'!F10,"")</f>
      </c>
      <c r="W10" s="101">
        <f>IF(B10&lt;&gt;"",'Адміністративні справи'!G10,"")</f>
      </c>
      <c r="X10" s="101">
        <f>IF(B10&lt;&gt;"",'Адміністративні справи'!H10,"")</f>
      </c>
      <c r="Y10" s="129">
        <f t="shared" si="2"/>
      </c>
      <c r="Z10" s="139">
        <f t="shared" si="3"/>
      </c>
      <c r="AA10" s="133">
        <f t="shared" si="4"/>
      </c>
      <c r="AB10" s="99">
        <f t="shared" si="5"/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0" t="s">
        <v>13</v>
      </c>
      <c r="B24" s="215"/>
      <c r="C24" s="121">
        <f>SUM(C4:C23)</f>
        <v>87</v>
      </c>
      <c r="D24" s="122">
        <f>SUM(D4:D23)</f>
        <v>145</v>
      </c>
      <c r="E24" s="122">
        <f>SUM(E4:E23)</f>
        <v>87</v>
      </c>
      <c r="F24" s="123">
        <f>E24/C24</f>
        <v>1</v>
      </c>
      <c r="G24" s="121">
        <f>SUM(G4:G23)</f>
        <v>661</v>
      </c>
      <c r="H24" s="122">
        <f>SUM(H4:H23)</f>
        <v>1023</v>
      </c>
      <c r="I24" s="124">
        <f>SUM(I4:I23)</f>
        <v>661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36</v>
      </c>
      <c r="W24" s="122">
        <f>SUM(W4:W23)</f>
        <v>84</v>
      </c>
      <c r="X24" s="124">
        <f>SUM(X4:X23)</f>
        <v>36</v>
      </c>
      <c r="Y24" s="123">
        <f>X24/V24</f>
        <v>1</v>
      </c>
      <c r="Z24" s="128">
        <f>SUM(Z4:Z23)</f>
        <v>784</v>
      </c>
      <c r="AA24" s="128">
        <f>SUM(AA4:AA23)</f>
        <v>784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43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41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 t="s">
        <v>18</v>
      </c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2015-10-06T13:55:52Z</dcterms:modified>
  <cp:category/>
  <cp:version/>
  <cp:contentType/>
  <cp:contentStatus/>
</cp:coreProperties>
</file>