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<sst xmlns="http://schemas.openxmlformats.org/spreadsheetml/2006/main" count="191" uniqueCount="46">
  <si>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</si>
  <si>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</si>
  <si>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</si>
  <si>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</si>
  <si>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</si>
  <si>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</si>
  <si>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</si>
  <si>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</si>
  <si>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</si>
  <si>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</si>
  <si>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</si>
  <si>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</si>
  <si>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</si>
  <si>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</si>
  <si>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</si>
  <si>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</si>
  <si>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</si>
  <si>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</si>
  <si>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</si>
  <si>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</si>
  <si>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</si>
  <si>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</si>
  <si>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</si>
  <si>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</si>
  <si>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</si>
  <si>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</si>
  <si>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</si>
  <si>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</si>
  <si>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</si>
  <si>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</si>
  <si>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</si>
  <si>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</si>
  <si>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</si>
  <si>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</si>
  <si>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</si>
  <si>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</si>
  <si>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</si>
  <si>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</si>
  <si>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</si>
  <si>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</si>
  <si>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</si>
  <si>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</si>
  <si>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</si>
  <si>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</si>
  <si>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Курячий С.П.</t>
  </si>
  <si>
    <t>за         01.01-31.10.2015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</si>
</sst>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X4" sqref="X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49</v>
      </c>
      <c r="G4" s="30">
        <v>92</v>
      </c>
      <c r="H4" s="30">
        <v>49</v>
      </c>
      <c r="I4" s="33">
        <v>12</v>
      </c>
      <c r="J4" s="34">
        <v>12</v>
      </c>
      <c r="K4" s="35">
        <v>12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29</v>
      </c>
      <c r="G5" s="25">
        <v>72</v>
      </c>
      <c r="H5" s="25">
        <v>29</v>
      </c>
      <c r="I5" s="36">
        <v>19</v>
      </c>
      <c r="J5" s="37">
        <v>19</v>
      </c>
      <c r="K5" s="38">
        <v>19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71</v>
      </c>
      <c r="G6" s="25">
        <v>164</v>
      </c>
      <c r="H6" s="25">
        <v>71</v>
      </c>
      <c r="I6" s="36">
        <v>371</v>
      </c>
      <c r="J6" s="37">
        <v>371</v>
      </c>
      <c r="K6" s="38">
        <v>371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30</v>
      </c>
      <c r="G7" s="25">
        <v>72</v>
      </c>
      <c r="H7" s="25">
        <v>30</v>
      </c>
      <c r="I7" s="36">
        <v>9</v>
      </c>
      <c r="J7" s="37">
        <v>9</v>
      </c>
      <c r="K7" s="38">
        <v>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51</v>
      </c>
      <c r="G8" s="25">
        <v>131</v>
      </c>
      <c r="H8" s="25">
        <v>51</v>
      </c>
      <c r="I8" s="36">
        <v>14</v>
      </c>
      <c r="J8" s="37">
        <v>14</v>
      </c>
      <c r="K8" s="38">
        <v>14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32</v>
      </c>
      <c r="G9" s="25">
        <v>76</v>
      </c>
      <c r="H9" s="25">
        <v>32</v>
      </c>
      <c r="I9" s="36">
        <v>2</v>
      </c>
      <c r="J9" s="37">
        <v>2</v>
      </c>
      <c r="K9" s="38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24</v>
      </c>
      <c r="G10" s="25">
        <v>56</v>
      </c>
      <c r="H10" s="25">
        <v>24</v>
      </c>
      <c r="I10" s="36">
        <v>3</v>
      </c>
      <c r="J10" s="37">
        <v>3</v>
      </c>
      <c r="K10" s="38">
        <v>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286</v>
      </c>
      <c r="G24" s="74">
        <f t="shared" si="0"/>
        <v>663</v>
      </c>
      <c r="H24" s="74">
        <f t="shared" si="0"/>
        <v>286</v>
      </c>
      <c r="I24" s="74">
        <f t="shared" si="0"/>
        <v>430</v>
      </c>
      <c r="J24" s="74">
        <f t="shared" si="0"/>
        <v>430</v>
      </c>
      <c r="K24" s="75">
        <f t="shared" si="0"/>
        <v>430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2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312</v>
      </c>
      <c r="G5" s="25">
        <v>791</v>
      </c>
      <c r="H5" s="25">
        <v>312</v>
      </c>
      <c r="I5" s="36">
        <v>64</v>
      </c>
      <c r="J5" s="37">
        <v>149</v>
      </c>
      <c r="K5" s="38">
        <v>64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600</v>
      </c>
      <c r="G6" s="25">
        <v>1159</v>
      </c>
      <c r="H6" s="25">
        <v>600</v>
      </c>
      <c r="I6" s="36">
        <v>124</v>
      </c>
      <c r="J6" s="37">
        <v>201</v>
      </c>
      <c r="K6" s="38">
        <v>124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290</v>
      </c>
      <c r="G7" s="25">
        <v>699</v>
      </c>
      <c r="H7" s="25">
        <v>290</v>
      </c>
      <c r="I7" s="36">
        <v>49</v>
      </c>
      <c r="J7" s="37">
        <v>111</v>
      </c>
      <c r="K7" s="38">
        <v>49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457</v>
      </c>
      <c r="G8" s="25">
        <v>1700</v>
      </c>
      <c r="H8" s="25">
        <v>457</v>
      </c>
      <c r="I8" s="36">
        <v>60</v>
      </c>
      <c r="J8" s="37">
        <v>180</v>
      </c>
      <c r="K8" s="38">
        <v>60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143</v>
      </c>
      <c r="G9" s="25">
        <v>420</v>
      </c>
      <c r="H9" s="25">
        <v>143</v>
      </c>
      <c r="I9" s="36">
        <v>71</v>
      </c>
      <c r="J9" s="37">
        <v>185</v>
      </c>
      <c r="K9" s="38">
        <v>71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174</v>
      </c>
      <c r="G10" s="25">
        <v>463</v>
      </c>
      <c r="H10" s="25">
        <v>174</v>
      </c>
      <c r="I10" s="36">
        <v>69</v>
      </c>
      <c r="J10" s="37">
        <v>151</v>
      </c>
      <c r="K10" s="38">
        <v>69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1976</v>
      </c>
      <c r="G24" s="74">
        <f t="shared" si="0"/>
        <v>5232</v>
      </c>
      <c r="H24" s="74">
        <f t="shared" si="0"/>
        <v>1976</v>
      </c>
      <c r="I24" s="74">
        <f t="shared" si="0"/>
        <v>437</v>
      </c>
      <c r="J24" s="74">
        <f t="shared" si="0"/>
        <v>977</v>
      </c>
      <c r="K24" s="75">
        <f t="shared" si="0"/>
        <v>437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14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26</v>
      </c>
      <c r="G5" s="25">
        <v>73</v>
      </c>
      <c r="H5" s="25">
        <v>26</v>
      </c>
      <c r="I5" s="36">
        <v>3</v>
      </c>
      <c r="J5" s="37">
        <v>3</v>
      </c>
      <c r="K5" s="38">
        <v>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64</v>
      </c>
      <c r="G6" s="25">
        <v>146</v>
      </c>
      <c r="H6" s="25">
        <v>64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65</v>
      </c>
      <c r="G7" s="25">
        <v>178</v>
      </c>
      <c r="H7" s="25">
        <v>65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110</v>
      </c>
      <c r="G8" s="25">
        <v>219</v>
      </c>
      <c r="H8" s="25">
        <v>110</v>
      </c>
      <c r="I8" s="36">
        <v>13</v>
      </c>
      <c r="J8" s="37">
        <v>13</v>
      </c>
      <c r="K8" s="38">
        <v>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63</v>
      </c>
      <c r="G9" s="25">
        <v>157</v>
      </c>
      <c r="H9" s="25">
        <v>63</v>
      </c>
      <c r="I9" s="36">
        <v>1</v>
      </c>
      <c r="J9" s="37">
        <v>1</v>
      </c>
      <c r="K9" s="38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101</v>
      </c>
      <c r="G10" s="25">
        <v>251</v>
      </c>
      <c r="H10" s="25">
        <v>101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429</v>
      </c>
      <c r="G24" s="74">
        <f t="shared" si="0"/>
        <v>1024</v>
      </c>
      <c r="H24" s="74">
        <f t="shared" si="0"/>
        <v>429</v>
      </c>
      <c r="I24" s="74">
        <f t="shared" si="0"/>
        <v>25</v>
      </c>
      <c r="J24" s="74">
        <f t="shared" si="0"/>
        <v>25</v>
      </c>
      <c r="K24" s="75">
        <f t="shared" si="0"/>
        <v>25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49" t="s">
        <v>15</v>
      </c>
      <c r="D1" s="150"/>
      <c r="E1" s="150"/>
      <c r="F1" s="150"/>
      <c r="G1" s="150"/>
      <c r="H1" s="165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73" t="s">
        <v>5</v>
      </c>
      <c r="S1" s="174"/>
    </row>
    <row r="2" spans="1:19" ht="25.5" customHeight="1" thickBot="1">
      <c r="A2" s="181"/>
      <c r="B2" s="182"/>
      <c r="C2" s="149" t="s">
        <v>12</v>
      </c>
      <c r="D2" s="150"/>
      <c r="E2" s="165"/>
      <c r="F2" s="149" t="s">
        <v>28</v>
      </c>
      <c r="G2" s="150"/>
      <c r="H2" s="165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8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</v>
      </c>
      <c r="G7" s="25">
        <v>4</v>
      </c>
      <c r="H7" s="25">
        <v>2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9" t="s">
        <v>13</v>
      </c>
      <c r="B24" s="16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</v>
      </c>
      <c r="G24" s="74">
        <f t="shared" si="0"/>
        <v>10</v>
      </c>
      <c r="H24" s="74">
        <f t="shared" si="0"/>
        <v>5</v>
      </c>
      <c r="I24" s="161">
        <v>4692</v>
      </c>
      <c r="J24" s="194"/>
      <c r="K24" s="46">
        <f>SUM(K4:K23)</f>
        <v>4591</v>
      </c>
      <c r="L24" s="161">
        <v>762</v>
      </c>
      <c r="M24" s="194"/>
      <c r="N24" s="46">
        <f>SUM(N4:N23)</f>
        <v>745</v>
      </c>
      <c r="O24" s="161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49" t="s">
        <v>27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9"/>
    </row>
    <row r="2" spans="1:35" ht="42.75" customHeight="1" thickBot="1">
      <c r="A2" s="181"/>
      <c r="B2" s="214"/>
      <c r="C2" s="159" t="s">
        <v>12</v>
      </c>
      <c r="D2" s="201"/>
      <c r="E2" s="213"/>
      <c r="F2" s="159" t="s">
        <v>1</v>
      </c>
      <c r="G2" s="203"/>
      <c r="H2" s="203"/>
      <c r="I2" s="204"/>
      <c r="J2" s="205" t="s">
        <v>2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  <c r="Y2" s="200" t="s">
        <v>14</v>
      </c>
      <c r="Z2" s="201"/>
      <c r="AA2" s="201"/>
      <c r="AB2" s="202"/>
      <c r="AC2" s="200" t="s">
        <v>23</v>
      </c>
      <c r="AD2" s="201"/>
      <c r="AE2" s="201"/>
      <c r="AF2" s="202"/>
      <c r="AG2" s="208" t="s">
        <v>26</v>
      </c>
      <c r="AH2" s="209"/>
      <c r="AI2" s="210"/>
    </row>
    <row r="3" spans="1:35" ht="130.5" customHeight="1" thickBot="1">
      <c r="A3" s="181"/>
      <c r="B3" s="214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61</v>
      </c>
      <c r="G4" s="89">
        <f>IF(C4&lt;&gt;"",('Кримінальн справи'!G4+'Кримінальн справи'!J4),"")</f>
        <v>104</v>
      </c>
      <c r="H4" s="89">
        <f>IF(D4&lt;&gt;"",('Кримінальн справи'!H4+'Кримінальн справи'!K4),"")</f>
        <v>61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61</v>
      </c>
      <c r="AH4" s="134">
        <f>IF(B4&lt;&gt;"",H4+L4+AA4+AE4,"")</f>
        <v>61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48</v>
      </c>
      <c r="G5" s="98">
        <f>IF(C5&lt;&gt;"",('Кримінальн справи'!G5+'Кримінальн справи'!J5),"")</f>
        <v>91</v>
      </c>
      <c r="H5" s="98">
        <f>IF(D5&lt;&gt;"",('Кримінальн справи'!H5+'Кримінальн справи'!K5),"")</f>
        <v>48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376</v>
      </c>
      <c r="K5" s="101">
        <f>IF(C5&lt;&gt;"",('Цивільні справи'!G5+'Цивільні справи'!J5),"")</f>
        <v>940</v>
      </c>
      <c r="L5" s="101">
        <f>IF(D5&lt;&gt;"",('Цивільні справи'!H5+'Цивільні справи'!K5),"")</f>
        <v>376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29</v>
      </c>
      <c r="Z5" s="101">
        <f>IF(C5&lt;&gt;"",('Адміністративні справи'!G5+'Адміністративні справи'!J5),"")</f>
        <v>76</v>
      </c>
      <c r="AA5" s="101">
        <f>IF(D5&lt;&gt;"",('Адміністративні справи'!H5+'Адміністративні справи'!K5),"")</f>
        <v>29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453</v>
      </c>
      <c r="AH5" s="135">
        <f aca="true" t="shared" si="3" ref="AH5:AH23">IF(B5&lt;&gt;"",H5+L5+AA5+AE5,"")</f>
        <v>453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442</v>
      </c>
      <c r="G6" s="98">
        <f>IF(C6&lt;&gt;"",('Кримінальн справи'!G6+'Кримінальн справи'!J6),"")</f>
        <v>535</v>
      </c>
      <c r="H6" s="98">
        <f>IF(D6&lt;&gt;"",('Кримінальн справи'!H6+'Кримінальн справи'!K6),"")</f>
        <v>442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724</v>
      </c>
      <c r="K6" s="101">
        <f>IF(C6&lt;&gt;"",('Цивільні справи'!G6+'Цивільні справи'!J6),"")</f>
        <v>1360</v>
      </c>
      <c r="L6" s="101">
        <f>IF(D6&lt;&gt;"",('Цивільні справи'!H6+'Цивільні справи'!K6),"")</f>
        <v>724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71</v>
      </c>
      <c r="Z6" s="101">
        <f>IF(C6&lt;&gt;"",('Адміністративні справи'!G6+'Адміністративні справи'!J6),"")</f>
        <v>153</v>
      </c>
      <c r="AA6" s="101">
        <f>IF(D6&lt;&gt;"",('Адміністративні справи'!H6+'Адміністративні справи'!K6),"")</f>
        <v>71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2</v>
      </c>
      <c r="AD6" s="101">
        <f>IF(C6&lt;&gt;"",('Справи про адмінправопорушення'!G6),"")</f>
        <v>4</v>
      </c>
      <c r="AE6" s="101">
        <f>IF(D6&lt;&gt;"",('Справи про адмінправопорушення'!H6),"")</f>
        <v>2</v>
      </c>
      <c r="AF6" s="129">
        <f>IF((AND(B6&lt;&gt;"",AC6&lt;&gt;0))&lt;&gt;TRUE,IF((AND(B6&lt;&gt;"",AC6=0))=TRUE,0,""),AE6/AC6)</f>
        <v>1</v>
      </c>
      <c r="AG6" s="135">
        <f t="shared" si="2"/>
        <v>1239</v>
      </c>
      <c r="AH6" s="135">
        <f t="shared" si="3"/>
        <v>1239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39</v>
      </c>
      <c r="G7" s="98">
        <f>IF(C7&lt;&gt;"",('Кримінальн справи'!G7+'Кримінальн справи'!J7),"")</f>
        <v>81</v>
      </c>
      <c r="H7" s="98">
        <f>IF(D7&lt;&gt;"",('Кримінальн справи'!H7+'Кримінальн справи'!K7),"")</f>
        <v>39</v>
      </c>
      <c r="I7" s="99">
        <f t="shared" si="1"/>
        <v>1</v>
      </c>
      <c r="J7" s="100">
        <f>IF(B7&lt;&gt;"",('Цивільні справи'!F7+'Цивільні справи'!I7),"")</f>
        <v>339</v>
      </c>
      <c r="K7" s="101">
        <f>IF(C7&lt;&gt;"",('Цивільні справи'!G7+'Цивільні справи'!J7),"")</f>
        <v>810</v>
      </c>
      <c r="L7" s="101">
        <f>IF(D7&lt;&gt;"",('Цивільні справи'!H7+'Цивільні справи'!K7),"")</f>
        <v>339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66</v>
      </c>
      <c r="Z7" s="101">
        <f>IF(C7&lt;&gt;"",('Адміністративні справи'!G7+'Адміністративні справи'!J7),"")</f>
        <v>179</v>
      </c>
      <c r="AA7" s="101">
        <f>IF(D7&lt;&gt;"",('Адміністративні справи'!H7+'Адміністративні справи'!K7),"")</f>
        <v>66</v>
      </c>
      <c r="AB7" s="99">
        <f t="shared" si="0"/>
        <v>1</v>
      </c>
      <c r="AC7" s="100">
        <f>IF(B7&lt;&gt;"",('Справи про адмінправопорушення'!F7),"")</f>
        <v>2</v>
      </c>
      <c r="AD7" s="101">
        <f>IF(C7&lt;&gt;"",('Справи про адмінправопорушення'!G7),"")</f>
        <v>4</v>
      </c>
      <c r="AE7" s="101">
        <f>IF(D7&lt;&gt;"",('Справи про адмінправопорушення'!H7),"")</f>
        <v>2</v>
      </c>
      <c r="AF7" s="129">
        <f aca="true" t="shared" si="6" ref="AF7:AF23">IF((AND(B7&lt;&gt;"",AC7&lt;&gt;0))&lt;&gt;TRUE,IF((AND(B7&lt;&gt;"",AC7=0))=TRUE,0,""),AE7/AC7)</f>
        <v>1</v>
      </c>
      <c r="AG7" s="135">
        <f t="shared" si="2"/>
        <v>446</v>
      </c>
      <c r="AH7" s="135">
        <f t="shared" si="3"/>
        <v>446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65</v>
      </c>
      <c r="G8" s="98">
        <f>IF(C8&lt;&gt;"",('Кримінальн справи'!G8+'Кримінальн справи'!J8),"")</f>
        <v>145</v>
      </c>
      <c r="H8" s="98">
        <f>IF(D8&lt;&gt;"",('Кримінальн справи'!H8+'Кримінальн справи'!K8),"")</f>
        <v>65</v>
      </c>
      <c r="I8" s="99">
        <f t="shared" si="1"/>
        <v>1</v>
      </c>
      <c r="J8" s="100">
        <f>IF(B8&lt;&gt;"",('Цивільні справи'!F8+'Цивільні справи'!I8),"")</f>
        <v>517</v>
      </c>
      <c r="K8" s="101">
        <f>IF(C8&lt;&gt;"",('Цивільні справи'!G8+'Цивільні справи'!J8),"")</f>
        <v>1880</v>
      </c>
      <c r="L8" s="101">
        <f>IF(D8&lt;&gt;"",('Цивільні справи'!H8+'Цивільні справи'!K8),"")</f>
        <v>517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123</v>
      </c>
      <c r="Z8" s="101">
        <f>IF(C8&lt;&gt;"",('Адміністративні справи'!G8+'Адміністративні справи'!J8),"")</f>
        <v>232</v>
      </c>
      <c r="AA8" s="101">
        <f>IF(D8&lt;&gt;"",('Адміністративні справи'!H8+'Адміністративні справи'!K8),"")</f>
        <v>123</v>
      </c>
      <c r="AB8" s="99">
        <f t="shared" si="0"/>
        <v>1</v>
      </c>
      <c r="AC8" s="100">
        <f>IF(B8&lt;&gt;"",('Справи про адмінправопорушення'!F8),"")</f>
        <v>1</v>
      </c>
      <c r="AD8" s="101">
        <f>IF(C8&lt;&gt;"",('Справи про адмінправопорушення'!G8),"")</f>
        <v>2</v>
      </c>
      <c r="AE8" s="101">
        <f>IF(D8&lt;&gt;"",('Справи про адмінправопорушення'!H8),"")</f>
        <v>1</v>
      </c>
      <c r="AF8" s="129">
        <f t="shared" si="6"/>
        <v>1</v>
      </c>
      <c r="AG8" s="135">
        <f t="shared" si="2"/>
        <v>706</v>
      </c>
      <c r="AH8" s="135">
        <f t="shared" si="3"/>
        <v>706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34</v>
      </c>
      <c r="G9" s="98">
        <f>IF(C9&lt;&gt;"",('Кримінальн справи'!G9+'Кримінальн справи'!J9),"")</f>
        <v>78</v>
      </c>
      <c r="H9" s="98">
        <f>IF(D9&lt;&gt;"",('Кримінальн справи'!H9+'Кримінальн справи'!K9),"")</f>
        <v>34</v>
      </c>
      <c r="I9" s="99">
        <f t="shared" si="1"/>
        <v>1</v>
      </c>
      <c r="J9" s="100">
        <f>IF(B9&lt;&gt;"",('Цивільні справи'!F9+'Цивільні справи'!I9),"")</f>
        <v>214</v>
      </c>
      <c r="K9" s="101">
        <f>IF(C9&lt;&gt;"",('Цивільні справи'!G9+'Цивільні справи'!J9),"")</f>
        <v>605</v>
      </c>
      <c r="L9" s="101">
        <f>IF(D9&lt;&gt;"",('Цивільні справи'!H9+'Цивільні справи'!K9),"")</f>
        <v>214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64</v>
      </c>
      <c r="Z9" s="101">
        <f>IF(C9&lt;&gt;"",('Адміністративні справи'!G9+'Адміністративні справи'!J9),"")</f>
        <v>158</v>
      </c>
      <c r="AA9" s="101">
        <f>IF(D9&lt;&gt;"",('Адміністративні справи'!H9+'Адміністративні справи'!K9),"")</f>
        <v>64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312</v>
      </c>
      <c r="AH9" s="135">
        <f t="shared" si="3"/>
        <v>312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27</v>
      </c>
      <c r="G10" s="98">
        <f>IF(C10&lt;&gt;"",('Кримінальн справи'!G10+'Кримінальн справи'!J10),"")</f>
        <v>59</v>
      </c>
      <c r="H10" s="98">
        <f>IF(D10&lt;&gt;"",('Кримінальн справи'!H10+'Кримінальн справи'!K10),"")</f>
        <v>27</v>
      </c>
      <c r="I10" s="99">
        <f t="shared" si="1"/>
        <v>1</v>
      </c>
      <c r="J10" s="100">
        <f>IF(B10&lt;&gt;"",('Цивільні справи'!F10+'Цивільні справи'!I10),"")</f>
        <v>243</v>
      </c>
      <c r="K10" s="101">
        <f>IF(C10&lt;&gt;"",('Цивільні справи'!G10+'Цивільні справи'!J10),"")</f>
        <v>614</v>
      </c>
      <c r="L10" s="101">
        <f>IF(D10&lt;&gt;"",('Цивільні справи'!H10+'Цивільні справи'!K10),"")</f>
        <v>243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101</v>
      </c>
      <c r="Z10" s="101">
        <f>IF(C10&lt;&gt;"",('Адміністративні справи'!G10+'Адміністративні справи'!J10),"")</f>
        <v>251</v>
      </c>
      <c r="AA10" s="101">
        <f>IF(D10&lt;&gt;"",('Адміністративні справи'!H10+'Адміністративні справи'!K10),"")</f>
        <v>101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371</v>
      </c>
      <c r="AH10" s="135">
        <f t="shared" si="3"/>
        <v>371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47" t="s">
        <v>13</v>
      </c>
      <c r="B24" s="211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716</v>
      </c>
      <c r="G24" s="112">
        <f t="shared" si="7"/>
        <v>1093</v>
      </c>
      <c r="H24" s="112">
        <f t="shared" si="7"/>
        <v>716</v>
      </c>
      <c r="I24" s="113">
        <f>H24/F24</f>
        <v>1</v>
      </c>
      <c r="J24" s="72">
        <f>SUM(J4:J23)</f>
        <v>2413</v>
      </c>
      <c r="K24" s="112">
        <f>SUM(K4:K23)</f>
        <v>6209</v>
      </c>
      <c r="L24" s="114">
        <f>SUM(L4:L23)</f>
        <v>2413</v>
      </c>
      <c r="M24" s="212">
        <v>4692</v>
      </c>
      <c r="N24" s="212"/>
      <c r="O24" s="115">
        <f>SUM(O4:O23)</f>
        <v>4591</v>
      </c>
      <c r="P24" s="212">
        <v>762</v>
      </c>
      <c r="Q24" s="212"/>
      <c r="R24" s="115">
        <f>SUM(R4:R23)</f>
        <v>745</v>
      </c>
      <c r="S24" s="212">
        <v>2</v>
      </c>
      <c r="T24" s="212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454</v>
      </c>
      <c r="Z24" s="112">
        <f>SUM(Z4:Z23)</f>
        <v>1049</v>
      </c>
      <c r="AA24" s="114">
        <f>SUM(AA4:AA23)</f>
        <v>454</v>
      </c>
      <c r="AB24" s="113">
        <f>AA24/Y24</f>
        <v>1</v>
      </c>
      <c r="AC24" s="72">
        <f>SUM(AC4:AC23)</f>
        <v>5</v>
      </c>
      <c r="AD24" s="112">
        <f>SUM(AD4:AD23)</f>
        <v>10</v>
      </c>
      <c r="AE24" s="114">
        <f>SUM(AE4:AE23)</f>
        <v>5</v>
      </c>
      <c r="AF24" s="113">
        <f>AE24/AC24</f>
        <v>1</v>
      </c>
      <c r="AG24" s="128">
        <f>SUM(AG4:AG23)</f>
        <v>3588</v>
      </c>
      <c r="AH24" s="128">
        <f>SUM(AH4:AH23)</f>
        <v>3588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8" ht="42.75" customHeight="1" thickBot="1">
      <c r="A2" s="181"/>
      <c r="B2" s="214"/>
      <c r="C2" s="159" t="s">
        <v>1</v>
      </c>
      <c r="D2" s="203"/>
      <c r="E2" s="203"/>
      <c r="F2" s="204"/>
      <c r="G2" s="205" t="s">
        <v>2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  <c r="V2" s="200" t="s">
        <v>14</v>
      </c>
      <c r="W2" s="201"/>
      <c r="X2" s="201"/>
      <c r="Y2" s="202"/>
      <c r="Z2" s="208" t="s">
        <v>26</v>
      </c>
      <c r="AA2" s="209"/>
      <c r="AB2" s="210"/>
    </row>
    <row r="3" spans="1:28" ht="130.5" customHeight="1" thickBot="1">
      <c r="A3" s="181"/>
      <c r="B3" s="214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49</v>
      </c>
      <c r="D4" s="89">
        <f>IF(B4&lt;&gt;"",'Кримінальн справи'!G4,"")</f>
        <v>92</v>
      </c>
      <c r="E4" s="89">
        <f>IF(B4&lt;&gt;"",'Кримінальн справи'!H4,"")</f>
        <v>49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49</v>
      </c>
      <c r="AA4" s="138">
        <f>IF(B4&lt;&gt;"",E4+I4+X4,"")</f>
        <v>49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29</v>
      </c>
      <c r="D5" s="98">
        <f>IF(B5&lt;&gt;"",'Кримінальн справи'!G5,"")</f>
        <v>72</v>
      </c>
      <c r="E5" s="98">
        <f>IF(B5&lt;&gt;"",'Кримінальн справи'!H5,"")</f>
        <v>29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312</v>
      </c>
      <c r="H5" s="101">
        <f>IF(B5&lt;&gt;"",'Цивільні справи'!G5,"")</f>
        <v>791</v>
      </c>
      <c r="I5" s="101">
        <f>IF(B5&lt;&gt;"",'Цивільні справи'!H5,"")</f>
        <v>312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26</v>
      </c>
      <c r="W5" s="101">
        <f>IF(B5&lt;&gt;"",'Адміністративні справи'!G5,"")</f>
        <v>73</v>
      </c>
      <c r="X5" s="101">
        <f>IF(B5&lt;&gt;"",'Адміністративні справи'!H5,"")</f>
        <v>26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367</v>
      </c>
      <c r="AA5" s="133">
        <f aca="true" t="shared" si="4" ref="AA5:AA23">IF(B5&lt;&gt;"",E5+I5+X5,"")</f>
        <v>367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71</v>
      </c>
      <c r="D6" s="98">
        <f>IF(B6&lt;&gt;"",'Кримінальн справи'!G6,"")</f>
        <v>164</v>
      </c>
      <c r="E6" s="98">
        <f>IF(B6&lt;&gt;"",'Кримінальн справи'!H6,"")</f>
        <v>71</v>
      </c>
      <c r="F6" s="99">
        <f t="shared" si="0"/>
        <v>1</v>
      </c>
      <c r="G6" s="100">
        <f>IF(B6&lt;&gt;"",'Цивільні справи'!F6,"")</f>
        <v>600</v>
      </c>
      <c r="H6" s="101">
        <f>IF(B6&lt;&gt;"",'Цивільні справи'!G6,"")</f>
        <v>1159</v>
      </c>
      <c r="I6" s="101">
        <f>IF(B6&lt;&gt;"",'Цивільні справи'!H6,"")</f>
        <v>600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64</v>
      </c>
      <c r="W6" s="101">
        <f>IF(B6&lt;&gt;"",'Адміністративні справи'!G6,"")</f>
        <v>146</v>
      </c>
      <c r="X6" s="101">
        <f>IF(B6&lt;&gt;"",'Адміністративні справи'!H6,"")</f>
        <v>64</v>
      </c>
      <c r="Y6" s="129">
        <f t="shared" si="2"/>
        <v>1</v>
      </c>
      <c r="Z6" s="139">
        <f t="shared" si="3"/>
        <v>735</v>
      </c>
      <c r="AA6" s="133">
        <f t="shared" si="4"/>
        <v>735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30</v>
      </c>
      <c r="D7" s="98">
        <f>IF(B7&lt;&gt;"",'Кримінальн справи'!G7,"")</f>
        <v>72</v>
      </c>
      <c r="E7" s="98">
        <f>IF(B7&lt;&gt;"",'Кримінальн справи'!H7,"")</f>
        <v>30</v>
      </c>
      <c r="F7" s="99">
        <f t="shared" si="0"/>
        <v>1</v>
      </c>
      <c r="G7" s="100">
        <f>IF(B7&lt;&gt;"",'Цивільні справи'!F7,"")</f>
        <v>290</v>
      </c>
      <c r="H7" s="101">
        <f>IF(B7&lt;&gt;"",'Цивільні справи'!G7,"")</f>
        <v>699</v>
      </c>
      <c r="I7" s="101">
        <f>IF(B7&lt;&gt;"",'Цивільні справи'!H7,"")</f>
        <v>290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65</v>
      </c>
      <c r="W7" s="101">
        <f>IF(B7&lt;&gt;"",'Адміністративні справи'!G7,"")</f>
        <v>178</v>
      </c>
      <c r="X7" s="101">
        <f>IF(B7&lt;&gt;"",'Адміністративні справи'!H7,"")</f>
        <v>65</v>
      </c>
      <c r="Y7" s="129">
        <f t="shared" si="2"/>
        <v>1</v>
      </c>
      <c r="Z7" s="139">
        <f t="shared" si="3"/>
        <v>385</v>
      </c>
      <c r="AA7" s="133">
        <f t="shared" si="4"/>
        <v>385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51</v>
      </c>
      <c r="D8" s="98">
        <f>IF(B8&lt;&gt;"",'Кримінальн справи'!G8,"")</f>
        <v>131</v>
      </c>
      <c r="E8" s="98">
        <f>IF(B8&lt;&gt;"",'Кримінальн справи'!H8,"")</f>
        <v>51</v>
      </c>
      <c r="F8" s="99">
        <f t="shared" si="0"/>
        <v>1</v>
      </c>
      <c r="G8" s="100">
        <f>IF(B8&lt;&gt;"",'Цивільні справи'!F8,"")</f>
        <v>457</v>
      </c>
      <c r="H8" s="101">
        <f>IF(B8&lt;&gt;"",'Цивільні справи'!G8,"")</f>
        <v>1700</v>
      </c>
      <c r="I8" s="101">
        <f>IF(B8&lt;&gt;"",'Цивільні справи'!H8,"")</f>
        <v>457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110</v>
      </c>
      <c r="W8" s="101">
        <f>IF(B8&lt;&gt;"",'Адміністративні справи'!G8,"")</f>
        <v>219</v>
      </c>
      <c r="X8" s="101">
        <f>IF(B8&lt;&gt;"",'Адміністративні справи'!H8,"")</f>
        <v>110</v>
      </c>
      <c r="Y8" s="129">
        <f t="shared" si="2"/>
        <v>1</v>
      </c>
      <c r="Z8" s="139">
        <f t="shared" si="3"/>
        <v>618</v>
      </c>
      <c r="AA8" s="133">
        <f t="shared" si="4"/>
        <v>618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32</v>
      </c>
      <c r="D9" s="98">
        <f>IF(B9&lt;&gt;"",'Кримінальн справи'!G9,"")</f>
        <v>76</v>
      </c>
      <c r="E9" s="98">
        <f>IF(B9&lt;&gt;"",'Кримінальн справи'!H9,"")</f>
        <v>32</v>
      </c>
      <c r="F9" s="99">
        <f t="shared" si="0"/>
        <v>1</v>
      </c>
      <c r="G9" s="100">
        <f>IF(B9&lt;&gt;"",'Цивільні справи'!F9,"")</f>
        <v>143</v>
      </c>
      <c r="H9" s="101">
        <f>IF(B9&lt;&gt;"",'Цивільні справи'!G9,"")</f>
        <v>420</v>
      </c>
      <c r="I9" s="101">
        <f>IF(B9&lt;&gt;"",'Цивільні справи'!H9,"")</f>
        <v>143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63</v>
      </c>
      <c r="W9" s="101">
        <f>IF(B9&lt;&gt;"",'Адміністративні справи'!G9,"")</f>
        <v>157</v>
      </c>
      <c r="X9" s="101">
        <f>IF(B9&lt;&gt;"",'Адміністративні справи'!H9,"")</f>
        <v>63</v>
      </c>
      <c r="Y9" s="129">
        <f t="shared" si="2"/>
        <v>1</v>
      </c>
      <c r="Z9" s="139">
        <f t="shared" si="3"/>
        <v>238</v>
      </c>
      <c r="AA9" s="133">
        <f t="shared" si="4"/>
        <v>238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24</v>
      </c>
      <c r="D10" s="98">
        <f>IF(B10&lt;&gt;"",'Кримінальн справи'!G10,"")</f>
        <v>56</v>
      </c>
      <c r="E10" s="98">
        <f>IF(B10&lt;&gt;"",'Кримінальн справи'!H10,"")</f>
        <v>24</v>
      </c>
      <c r="F10" s="99">
        <f t="shared" si="0"/>
        <v>1</v>
      </c>
      <c r="G10" s="100">
        <f>IF(B10&lt;&gt;"",'Цивільні справи'!F10,"")</f>
        <v>174</v>
      </c>
      <c r="H10" s="101">
        <f>IF(B10&lt;&gt;"",'Цивільні справи'!G10,"")</f>
        <v>463</v>
      </c>
      <c r="I10" s="101">
        <f>IF(B10&lt;&gt;"",'Цивільні справи'!H10,"")</f>
        <v>174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101</v>
      </c>
      <c r="W10" s="101">
        <f>IF(B10&lt;&gt;"",'Адміністративні справи'!G10,"")</f>
        <v>251</v>
      </c>
      <c r="X10" s="101">
        <f>IF(B10&lt;&gt;"",'Адміністративні справи'!H10,"")</f>
        <v>101</v>
      </c>
      <c r="Y10" s="129">
        <f t="shared" si="2"/>
        <v>1</v>
      </c>
      <c r="Z10" s="139">
        <f t="shared" si="3"/>
        <v>299</v>
      </c>
      <c r="AA10" s="133">
        <f t="shared" si="4"/>
        <v>299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47" t="s">
        <v>13</v>
      </c>
      <c r="B24" s="215"/>
      <c r="C24" s="121">
        <f>SUM(C4:C23)</f>
        <v>286</v>
      </c>
      <c r="D24" s="122">
        <f>SUM(D4:D23)</f>
        <v>663</v>
      </c>
      <c r="E24" s="122">
        <f>SUM(E4:E23)</f>
        <v>286</v>
      </c>
      <c r="F24" s="123">
        <f>E24/C24</f>
        <v>1</v>
      </c>
      <c r="G24" s="121">
        <f>SUM(G4:G23)</f>
        <v>1976</v>
      </c>
      <c r="H24" s="122">
        <f>SUM(H4:H23)</f>
        <v>5232</v>
      </c>
      <c r="I24" s="124">
        <f>SUM(I4:I23)</f>
        <v>1976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429</v>
      </c>
      <c r="W24" s="122">
        <f>SUM(W4:W23)</f>
        <v>1024</v>
      </c>
      <c r="X24" s="124">
        <f>SUM(X4:X23)</f>
        <v>429</v>
      </c>
      <c r="Y24" s="123">
        <f>X24/V24</f>
        <v>1</v>
      </c>
      <c r="Z24" s="128">
        <f>SUM(Z4:Z23)</f>
        <v>2691</v>
      </c>
      <c r="AA24" s="128">
        <f>SUM(AA4:AA23)</f>
        <v>2691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I12" sqref="I12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32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29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45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22</v>
      </c>
      <c r="B11" s="226"/>
      <c r="C11" s="227" t="s">
        <v>37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23" t="s">
        <v>17</v>
      </c>
      <c r="B15" s="223"/>
      <c r="C15" s="224" t="s">
        <v>38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18</v>
      </c>
      <c r="D16" s="230"/>
      <c r="E16" s="230"/>
      <c r="F16" s="230"/>
      <c r="G16" s="230"/>
      <c r="H16" s="56"/>
    </row>
    <row r="17" spans="1:8" ht="12.75" customHeight="1">
      <c r="A17" s="231" t="s">
        <v>19</v>
      </c>
      <c r="B17" s="231"/>
      <c r="C17" s="232" t="s">
        <v>44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18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20</v>
      </c>
      <c r="B22" s="228"/>
      <c r="C22" s="142" t="s">
        <v>40</v>
      </c>
      <c r="E22" s="62"/>
      <c r="F22" s="63"/>
      <c r="G22" s="63"/>
      <c r="H22" s="64"/>
    </row>
    <row r="23" spans="1:4" ht="22.5" customHeight="1">
      <c r="A23" s="229" t="s">
        <v>21</v>
      </c>
      <c r="B23" s="229"/>
      <c r="C23" s="61" t="s">
        <v>39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2015-11-10T10:12:53Z</dcterms:modified>
  <cp:category/>
  <cp:version/>
  <cp:contentType/>
  <cp:contentStatus/>
</cp:coreProperties>
</file>