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2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<sst xmlns="http://schemas.openxmlformats.org/spreadsheetml/2006/main" count="190" uniqueCount="46">
  <si>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</si>
  <si>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</si>
  <si>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</si>
  <si>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</si>
  <si>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</si>
  <si>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</si>
  <si>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</si>
  <si>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</si>
  <si>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</si>
  <si>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</si>
  <si>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</si>
  <si>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</si>
  <si>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</si>
  <si>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</si>
  <si>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</si>
  <si>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</si>
  <si>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</si>
  <si>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</si>
  <si>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</si>
  <si>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</si>
  <si>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</si>
  <si>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</si>
  <si>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</si>
  <si>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</si>
  <si>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</si>
  <si>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</si>
  <si>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</si>
  <si>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</si>
  <si>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</si>
  <si>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</si>
  <si>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</si>
  <si>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</si>
  <si>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</si>
  <si>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</si>
  <si>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</si>
  <si>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</si>
  <si>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</si>
  <si>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</si>
  <si>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</si>
  <si>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</si>
  <si>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</si>
  <si>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Кротінов В.О.</t>
  </si>
  <si>
    <t>Мамічева О.П.</t>
  </si>
  <si>
    <t>Дзюба К.В.</t>
  </si>
  <si>
    <t>Заступник керівника апарату</t>
  </si>
  <si>
    <t>за         01.01-31.08.2016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</si>
</sst>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27" t="s">
        <v>32</v>
      </c>
      <c r="C4" s="29">
        <v>0</v>
      </c>
      <c r="D4" s="30">
        <v>0</v>
      </c>
      <c r="E4" s="30">
        <v>0</v>
      </c>
      <c r="F4" s="30">
        <v>27</v>
      </c>
      <c r="G4" s="30">
        <v>57</v>
      </c>
      <c r="H4" s="30">
        <v>27</v>
      </c>
      <c r="I4" s="33">
        <v>261</v>
      </c>
      <c r="J4" s="34">
        <v>262</v>
      </c>
      <c r="K4" s="35">
        <v>261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35</v>
      </c>
      <c r="C5" s="26">
        <v>0</v>
      </c>
      <c r="D5" s="25">
        <v>0</v>
      </c>
      <c r="E5" s="25">
        <v>0</v>
      </c>
      <c r="F5" s="25">
        <v>18</v>
      </c>
      <c r="G5" s="25">
        <v>52</v>
      </c>
      <c r="H5" s="25">
        <v>18</v>
      </c>
      <c r="I5" s="36">
        <v>327</v>
      </c>
      <c r="J5" s="37">
        <v>330</v>
      </c>
      <c r="K5" s="38">
        <v>327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33</v>
      </c>
      <c r="C6" s="26">
        <v>0</v>
      </c>
      <c r="D6" s="25">
        <v>0</v>
      </c>
      <c r="E6" s="25">
        <v>0</v>
      </c>
      <c r="F6" s="25">
        <v>24</v>
      </c>
      <c r="G6" s="25">
        <v>45</v>
      </c>
      <c r="H6" s="25">
        <v>24</v>
      </c>
      <c r="I6" s="36">
        <v>480</v>
      </c>
      <c r="J6" s="37">
        <v>484</v>
      </c>
      <c r="K6" s="38">
        <v>480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34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39</v>
      </c>
      <c r="C8" s="26">
        <v>0</v>
      </c>
      <c r="D8" s="25">
        <v>0</v>
      </c>
      <c r="E8" s="25">
        <v>0</v>
      </c>
      <c r="F8" s="25">
        <v>51</v>
      </c>
      <c r="G8" s="25">
        <v>178</v>
      </c>
      <c r="H8" s="25">
        <v>51</v>
      </c>
      <c r="I8" s="36">
        <v>171</v>
      </c>
      <c r="J8" s="37">
        <v>289</v>
      </c>
      <c r="K8" s="38">
        <v>171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40</v>
      </c>
      <c r="C9" s="26">
        <v>0</v>
      </c>
      <c r="D9" s="25">
        <v>0</v>
      </c>
      <c r="E9" s="25">
        <v>0</v>
      </c>
      <c r="F9" s="25">
        <v>18</v>
      </c>
      <c r="G9" s="25">
        <v>64</v>
      </c>
      <c r="H9" s="25">
        <v>18</v>
      </c>
      <c r="I9" s="36">
        <v>208</v>
      </c>
      <c r="J9" s="37">
        <v>212</v>
      </c>
      <c r="K9" s="38">
        <v>208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41</v>
      </c>
      <c r="C10" s="26">
        <v>0</v>
      </c>
      <c r="D10" s="25">
        <v>0</v>
      </c>
      <c r="E10" s="25">
        <v>0</v>
      </c>
      <c r="F10" s="25">
        <v>29</v>
      </c>
      <c r="G10" s="25">
        <v>63</v>
      </c>
      <c r="H10" s="25">
        <v>29</v>
      </c>
      <c r="I10" s="36">
        <v>293</v>
      </c>
      <c r="J10" s="37">
        <v>313</v>
      </c>
      <c r="K10" s="38">
        <v>293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168</v>
      </c>
      <c r="G24" s="74">
        <f t="shared" si="0"/>
        <v>460</v>
      </c>
      <c r="H24" s="74">
        <f t="shared" si="0"/>
        <v>168</v>
      </c>
      <c r="I24" s="74">
        <f t="shared" si="0"/>
        <v>1741</v>
      </c>
      <c r="J24" s="74">
        <f t="shared" si="0"/>
        <v>1891</v>
      </c>
      <c r="K24" s="75">
        <f t="shared" si="0"/>
        <v>1741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2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145</v>
      </c>
      <c r="G5" s="25">
        <v>285</v>
      </c>
      <c r="H5" s="25">
        <v>145</v>
      </c>
      <c r="I5" s="36">
        <v>80</v>
      </c>
      <c r="J5" s="37">
        <v>82</v>
      </c>
      <c r="K5" s="38">
        <v>80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170</v>
      </c>
      <c r="G6" s="25">
        <v>310</v>
      </c>
      <c r="H6" s="25">
        <v>170</v>
      </c>
      <c r="I6" s="36">
        <v>76</v>
      </c>
      <c r="J6" s="37">
        <v>82</v>
      </c>
      <c r="K6" s="38">
        <v>76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279</v>
      </c>
      <c r="G8" s="25">
        <v>416</v>
      </c>
      <c r="H8" s="25">
        <v>279</v>
      </c>
      <c r="I8" s="36">
        <v>113</v>
      </c>
      <c r="J8" s="37">
        <v>156</v>
      </c>
      <c r="K8" s="38">
        <v>113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222</v>
      </c>
      <c r="G9" s="25">
        <v>425</v>
      </c>
      <c r="H9" s="25">
        <v>222</v>
      </c>
      <c r="I9" s="36">
        <v>68</v>
      </c>
      <c r="J9" s="37">
        <v>85</v>
      </c>
      <c r="K9" s="38">
        <v>68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366</v>
      </c>
      <c r="G10" s="25">
        <v>406</v>
      </c>
      <c r="H10" s="25">
        <v>366</v>
      </c>
      <c r="I10" s="36">
        <v>87</v>
      </c>
      <c r="J10" s="37">
        <v>112</v>
      </c>
      <c r="K10" s="38">
        <v>87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1189</v>
      </c>
      <c r="G24" s="74">
        <f t="shared" si="0"/>
        <v>1858</v>
      </c>
      <c r="H24" s="74">
        <f t="shared" si="0"/>
        <v>1189</v>
      </c>
      <c r="I24" s="74">
        <f t="shared" si="0"/>
        <v>424</v>
      </c>
      <c r="J24" s="74">
        <f t="shared" si="0"/>
        <v>517</v>
      </c>
      <c r="K24" s="75">
        <f t="shared" si="0"/>
        <v>424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W5" sqref="W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6" t="s">
        <v>0</v>
      </c>
      <c r="B1" s="167"/>
      <c r="C1" s="158" t="s">
        <v>14</v>
      </c>
      <c r="D1" s="159"/>
      <c r="E1" s="159"/>
      <c r="F1" s="159"/>
      <c r="G1" s="159"/>
      <c r="H1" s="159"/>
      <c r="I1" s="172"/>
      <c r="J1" s="172"/>
      <c r="K1" s="173"/>
      <c r="L1" s="174" t="s">
        <v>2</v>
      </c>
      <c r="M1" s="147"/>
      <c r="N1" s="147"/>
      <c r="O1" s="175" t="s">
        <v>3</v>
      </c>
      <c r="P1" s="147"/>
      <c r="Q1" s="176"/>
      <c r="R1" s="145" t="s">
        <v>4</v>
      </c>
      <c r="S1" s="146"/>
      <c r="T1" s="147"/>
      <c r="U1" s="148" t="s">
        <v>5</v>
      </c>
      <c r="V1" s="149"/>
    </row>
    <row r="2" spans="1:22" ht="25.5" customHeight="1" thickBot="1">
      <c r="A2" s="168"/>
      <c r="B2" s="169"/>
      <c r="C2" s="158" t="s">
        <v>12</v>
      </c>
      <c r="D2" s="164"/>
      <c r="E2" s="165"/>
      <c r="F2" s="158" t="s">
        <v>9</v>
      </c>
      <c r="G2" s="159"/>
      <c r="H2" s="160"/>
      <c r="I2" s="161" t="s">
        <v>10</v>
      </c>
      <c r="J2" s="162"/>
      <c r="K2" s="163"/>
      <c r="L2" s="150" t="s">
        <v>6</v>
      </c>
      <c r="M2" s="152" t="s">
        <v>7</v>
      </c>
      <c r="N2" s="143" t="s">
        <v>8</v>
      </c>
      <c r="O2" s="150" t="s">
        <v>6</v>
      </c>
      <c r="P2" s="152" t="s">
        <v>7</v>
      </c>
      <c r="Q2" s="143" t="s">
        <v>8</v>
      </c>
      <c r="R2" s="150" t="s">
        <v>6</v>
      </c>
      <c r="S2" s="152" t="s">
        <v>7</v>
      </c>
      <c r="T2" s="143" t="s">
        <v>8</v>
      </c>
      <c r="U2" s="154" t="s">
        <v>6</v>
      </c>
      <c r="V2" s="143" t="s">
        <v>8</v>
      </c>
    </row>
    <row r="3" spans="1:22" ht="130.5" customHeight="1" thickBot="1">
      <c r="A3" s="170"/>
      <c r="B3" s="171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1"/>
      <c r="M3" s="153"/>
      <c r="N3" s="144"/>
      <c r="O3" s="151"/>
      <c r="P3" s="153"/>
      <c r="Q3" s="144"/>
      <c r="R3" s="151"/>
      <c r="S3" s="153"/>
      <c r="T3" s="144"/>
      <c r="U3" s="155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14</v>
      </c>
      <c r="G5" s="25">
        <v>30</v>
      </c>
      <c r="H5" s="25">
        <v>14</v>
      </c>
      <c r="I5" s="36">
        <v>7</v>
      </c>
      <c r="J5" s="37">
        <v>7</v>
      </c>
      <c r="K5" s="38">
        <v>7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10</v>
      </c>
      <c r="G6" s="25">
        <v>23</v>
      </c>
      <c r="H6" s="25">
        <v>10</v>
      </c>
      <c r="I6" s="36">
        <v>2</v>
      </c>
      <c r="J6" s="37">
        <v>3</v>
      </c>
      <c r="K6" s="38">
        <v>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21</v>
      </c>
      <c r="G8" s="25">
        <v>68</v>
      </c>
      <c r="H8" s="25">
        <v>21</v>
      </c>
      <c r="I8" s="36">
        <v>6</v>
      </c>
      <c r="J8" s="37">
        <v>6</v>
      </c>
      <c r="K8" s="38">
        <v>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15</v>
      </c>
      <c r="G9" s="25">
        <v>34</v>
      </c>
      <c r="H9" s="25">
        <v>15</v>
      </c>
      <c r="I9" s="36">
        <v>7</v>
      </c>
      <c r="J9" s="37">
        <v>8</v>
      </c>
      <c r="K9" s="38">
        <v>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20</v>
      </c>
      <c r="G10" s="25">
        <v>37</v>
      </c>
      <c r="H10" s="25">
        <v>20</v>
      </c>
      <c r="I10" s="36">
        <v>8</v>
      </c>
      <c r="J10" s="37">
        <v>8</v>
      </c>
      <c r="K10" s="38">
        <v>8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7" t="s">
        <v>13</v>
      </c>
      <c r="B24" s="17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80</v>
      </c>
      <c r="G24" s="74">
        <f t="shared" si="0"/>
        <v>192</v>
      </c>
      <c r="H24" s="74">
        <f t="shared" si="0"/>
        <v>80</v>
      </c>
      <c r="I24" s="74">
        <f t="shared" si="0"/>
        <v>30</v>
      </c>
      <c r="J24" s="74">
        <f t="shared" si="0"/>
        <v>32</v>
      </c>
      <c r="K24" s="75">
        <f t="shared" si="0"/>
        <v>30</v>
      </c>
      <c r="L24" s="156">
        <v>4692</v>
      </c>
      <c r="M24" s="157"/>
      <c r="N24" s="46">
        <f>SUM(N4:N23)</f>
        <v>4591</v>
      </c>
      <c r="O24" s="156">
        <v>762</v>
      </c>
      <c r="P24" s="157"/>
      <c r="Q24" s="46">
        <f>SUM(Q4:Q23)</f>
        <v>745</v>
      </c>
      <c r="R24" s="156">
        <v>2</v>
      </c>
      <c r="S24" s="157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1" sqref="C11:H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2" t="s">
        <v>0</v>
      </c>
      <c r="B1" s="193"/>
      <c r="C1" s="158" t="s">
        <v>15</v>
      </c>
      <c r="D1" s="159"/>
      <c r="E1" s="159"/>
      <c r="F1" s="159"/>
      <c r="G1" s="159"/>
      <c r="H1" s="160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48" t="s">
        <v>5</v>
      </c>
      <c r="S1" s="149"/>
    </row>
    <row r="2" spans="1:19" ht="25.5" customHeight="1" thickBot="1">
      <c r="A2" s="194"/>
      <c r="B2" s="195"/>
      <c r="C2" s="158" t="s">
        <v>12</v>
      </c>
      <c r="D2" s="159"/>
      <c r="E2" s="160"/>
      <c r="F2" s="158" t="s">
        <v>27</v>
      </c>
      <c r="G2" s="159"/>
      <c r="H2" s="160"/>
      <c r="I2" s="181" t="s">
        <v>6</v>
      </c>
      <c r="J2" s="183" t="s">
        <v>7</v>
      </c>
      <c r="K2" s="185" t="s">
        <v>8</v>
      </c>
      <c r="L2" s="181" t="s">
        <v>6</v>
      </c>
      <c r="M2" s="183" t="s">
        <v>7</v>
      </c>
      <c r="N2" s="185" t="s">
        <v>8</v>
      </c>
      <c r="O2" s="181" t="s">
        <v>6</v>
      </c>
      <c r="P2" s="183" t="s">
        <v>7</v>
      </c>
      <c r="Q2" s="185" t="s">
        <v>8</v>
      </c>
      <c r="R2" s="187" t="s">
        <v>6</v>
      </c>
      <c r="S2" s="179" t="s">
        <v>8</v>
      </c>
    </row>
    <row r="3" spans="1:19" ht="130.5" customHeight="1" thickBot="1">
      <c r="A3" s="196"/>
      <c r="B3" s="197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2"/>
      <c r="J3" s="184"/>
      <c r="K3" s="186"/>
      <c r="L3" s="182"/>
      <c r="M3" s="184"/>
      <c r="N3" s="186"/>
      <c r="O3" s="182"/>
      <c r="P3" s="184"/>
      <c r="Q3" s="186"/>
      <c r="R3" s="155"/>
      <c r="S3" s="180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/>
      <c r="D11" s="25"/>
      <c r="E11" s="25"/>
      <c r="F11" s="25"/>
      <c r="G11" s="25"/>
      <c r="H11" s="42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8" t="s">
        <v>13</v>
      </c>
      <c r="B24" s="160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56">
        <v>4692</v>
      </c>
      <c r="J24" s="191"/>
      <c r="K24" s="46">
        <f>SUM(K4:K23)</f>
        <v>4591</v>
      </c>
      <c r="L24" s="156">
        <v>762</v>
      </c>
      <c r="M24" s="191"/>
      <c r="N24" s="46">
        <f>SUM(N4:N23)</f>
        <v>745</v>
      </c>
      <c r="O24" s="156">
        <v>2</v>
      </c>
      <c r="P24" s="191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I7" sqref="I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92" t="s">
        <v>0</v>
      </c>
      <c r="B1" s="193"/>
      <c r="C1" s="158" t="s">
        <v>26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</row>
    <row r="2" spans="1:35" ht="42.75" customHeight="1" thickBot="1">
      <c r="A2" s="194"/>
      <c r="B2" s="202"/>
      <c r="C2" s="177" t="s">
        <v>12</v>
      </c>
      <c r="D2" s="200"/>
      <c r="E2" s="201"/>
      <c r="F2" s="177" t="s">
        <v>1</v>
      </c>
      <c r="G2" s="207"/>
      <c r="H2" s="207"/>
      <c r="I2" s="208"/>
      <c r="J2" s="209" t="s">
        <v>2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1"/>
      <c r="Y2" s="205" t="s">
        <v>14</v>
      </c>
      <c r="Z2" s="200"/>
      <c r="AA2" s="200"/>
      <c r="AB2" s="206"/>
      <c r="AC2" s="205" t="s">
        <v>22</v>
      </c>
      <c r="AD2" s="200"/>
      <c r="AE2" s="200"/>
      <c r="AF2" s="206"/>
      <c r="AG2" s="212" t="s">
        <v>25</v>
      </c>
      <c r="AH2" s="213"/>
      <c r="AI2" s="214"/>
    </row>
    <row r="3" spans="1:35" ht="130.5" customHeight="1" thickBot="1">
      <c r="A3" s="194"/>
      <c r="B3" s="202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23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23</v>
      </c>
      <c r="Y3" s="70" t="s">
        <v>6</v>
      </c>
      <c r="Z3" s="70" t="s">
        <v>11</v>
      </c>
      <c r="AA3" s="70" t="s">
        <v>8</v>
      </c>
      <c r="AB3" s="70" t="s">
        <v>23</v>
      </c>
      <c r="AC3" s="70" t="s">
        <v>6</v>
      </c>
      <c r="AD3" s="70" t="s">
        <v>11</v>
      </c>
      <c r="AE3" s="70" t="s">
        <v>8</v>
      </c>
      <c r="AF3" s="70" t="s">
        <v>23</v>
      </c>
      <c r="AG3" s="70" t="s">
        <v>30</v>
      </c>
      <c r="AH3" s="70" t="s">
        <v>29</v>
      </c>
      <c r="AI3" s="86" t="s">
        <v>24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288</v>
      </c>
      <c r="G4" s="89">
        <f>IF(C4&lt;&gt;"",('Кримінальн справи'!G4+'Кримінальн справи'!J4),"")</f>
        <v>319</v>
      </c>
      <c r="H4" s="89">
        <f>IF(D4&lt;&gt;"",('Кримінальн справи'!H4+'Кримінальн справи'!K4),"")</f>
        <v>288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288</v>
      </c>
      <c r="AH4" s="134">
        <f>IF(B4&lt;&gt;"",H4+L4+AA4+AE4,"")</f>
        <v>288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345</v>
      </c>
      <c r="G5" s="98">
        <f>IF(C5&lt;&gt;"",('Кримінальн справи'!G5+'Кримінальн справи'!J5),"")</f>
        <v>382</v>
      </c>
      <c r="H5" s="98">
        <f>IF(D5&lt;&gt;"",('Кримінальн справи'!H5+'Кримінальн справи'!K5),"")</f>
        <v>345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225</v>
      </c>
      <c r="K5" s="101">
        <f>IF(C5&lt;&gt;"",('Цивільні справи'!G5+'Цивільні справи'!J5),"")</f>
        <v>367</v>
      </c>
      <c r="L5" s="101">
        <f>IF(D5&lt;&gt;"",('Цивільні справи'!H5+'Цивільні справи'!K5),"")</f>
        <v>225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21</v>
      </c>
      <c r="Z5" s="101">
        <f>IF(C5&lt;&gt;"",('Адміністративні справи'!G5+'Адміністративні справи'!J5),"")</f>
        <v>37</v>
      </c>
      <c r="AA5" s="101">
        <f>IF(D5&lt;&gt;"",('Адміністративні справи'!H5+'Адміністративні справи'!K5),"")</f>
        <v>21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591</v>
      </c>
      <c r="AH5" s="135">
        <f aca="true" t="shared" si="3" ref="AH5:AH23">IF(B5&lt;&gt;"",H5+L5+AA5+AE5,"")</f>
        <v>591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504</v>
      </c>
      <c r="G6" s="98">
        <f>IF(C6&lt;&gt;"",('Кримінальн справи'!G6+'Кримінальн справи'!J6),"")</f>
        <v>529</v>
      </c>
      <c r="H6" s="98">
        <f>IF(D6&lt;&gt;"",('Кримінальн справи'!H6+'Кримінальн справи'!K6),"")</f>
        <v>504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246</v>
      </c>
      <c r="K6" s="101">
        <f>IF(C6&lt;&gt;"",('Цивільні справи'!G6+'Цивільні справи'!J6),"")</f>
        <v>392</v>
      </c>
      <c r="L6" s="101">
        <f>IF(D6&lt;&gt;"",('Цивільні справи'!H6+'Цивільні справи'!K6),"")</f>
        <v>246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12</v>
      </c>
      <c r="Z6" s="101">
        <f>IF(C6&lt;&gt;"",('Адміністративні справи'!G6+'Адміністративні справи'!J6),"")</f>
        <v>26</v>
      </c>
      <c r="AA6" s="101">
        <f>IF(D6&lt;&gt;"",('Адміністративні справи'!H6+'Адміністративні справи'!K6),"")</f>
        <v>12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762</v>
      </c>
      <c r="AH6" s="135">
        <f t="shared" si="3"/>
        <v>762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2</v>
      </c>
      <c r="G7" s="98">
        <f>IF(C7&lt;&gt;"",('Кримінальн справи'!G7+'Кримінальн справи'!J7),"")</f>
        <v>2</v>
      </c>
      <c r="H7" s="98">
        <f>IF(D7&lt;&gt;"",('Кримінальн справи'!H7+'Кримінальн справи'!K7),"")</f>
        <v>2</v>
      </c>
      <c r="I7" s="99">
        <f t="shared" si="1"/>
        <v>1</v>
      </c>
      <c r="J7" s="100">
        <f>IF(B7&lt;&gt;"",('Цивільні справи'!F7+'Цивільні справи'!I7),"")</f>
        <v>7</v>
      </c>
      <c r="K7" s="101">
        <f>IF(C7&lt;&gt;"",('Цивільні справи'!G7+'Цивільні справи'!J7),"")</f>
        <v>16</v>
      </c>
      <c r="L7" s="101">
        <f>IF(D7&lt;&gt;"",('Цивільні справи'!H7+'Цивільні справи'!K7),"")</f>
        <v>7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0</v>
      </c>
      <c r="Z7" s="101">
        <f>IF(C7&lt;&gt;"",('Адміністративні справи'!G7+'Адміністративні справи'!J7),"")</f>
        <v>0</v>
      </c>
      <c r="AA7" s="101">
        <f>IF(D7&lt;&gt;"",('Адміністративні справи'!H7+'Адміністративні справи'!K7),"")</f>
        <v>0</v>
      </c>
      <c r="AB7" s="99">
        <f t="shared" si="0"/>
        <v>0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9</v>
      </c>
      <c r="AH7" s="135">
        <f t="shared" si="3"/>
        <v>9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222</v>
      </c>
      <c r="G8" s="98">
        <f>IF(C8&lt;&gt;"",('Кримінальн справи'!G8+'Кримінальн справи'!J8),"")</f>
        <v>467</v>
      </c>
      <c r="H8" s="98">
        <f>IF(D8&lt;&gt;"",('Кримінальн справи'!H8+'Кримінальн справи'!K8),"")</f>
        <v>222</v>
      </c>
      <c r="I8" s="99">
        <f t="shared" si="1"/>
        <v>1</v>
      </c>
      <c r="J8" s="100">
        <f>IF(B8&lt;&gt;"",('Цивільні справи'!F8+'Цивільні справи'!I8),"")</f>
        <v>392</v>
      </c>
      <c r="K8" s="101">
        <f>IF(C8&lt;&gt;"",('Цивільні справи'!G8+'Цивільні справи'!J8),"")</f>
        <v>572</v>
      </c>
      <c r="L8" s="101">
        <f>IF(D8&lt;&gt;"",('Цивільні справи'!H8+'Цивільні справи'!K8),"")</f>
        <v>392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27</v>
      </c>
      <c r="Z8" s="101">
        <f>IF(C8&lt;&gt;"",('Адміністративні справи'!G8+'Адміністративні справи'!J8),"")</f>
        <v>74</v>
      </c>
      <c r="AA8" s="101">
        <f>IF(D8&lt;&gt;"",('Адміністративні справи'!H8+'Адміністративні справи'!K8),"")</f>
        <v>27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641</v>
      </c>
      <c r="AH8" s="135">
        <f t="shared" si="3"/>
        <v>641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226</v>
      </c>
      <c r="G9" s="98">
        <f>IF(C9&lt;&gt;"",('Кримінальн справи'!G9+'Кримінальн справи'!J9),"")</f>
        <v>276</v>
      </c>
      <c r="H9" s="98">
        <f>IF(D9&lt;&gt;"",('Кримінальн справи'!H9+'Кримінальн справи'!K9),"")</f>
        <v>226</v>
      </c>
      <c r="I9" s="99">
        <f t="shared" si="1"/>
        <v>1</v>
      </c>
      <c r="J9" s="100">
        <f>IF(B9&lt;&gt;"",('Цивільні справи'!F9+'Цивільні справи'!I9),"")</f>
        <v>290</v>
      </c>
      <c r="K9" s="101">
        <f>IF(C9&lt;&gt;"",('Цивільні справи'!G9+'Цивільні справи'!J9),"")</f>
        <v>510</v>
      </c>
      <c r="L9" s="101">
        <f>IF(D9&lt;&gt;"",('Цивільні справи'!H9+'Цивільні справи'!K9),"")</f>
        <v>290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22</v>
      </c>
      <c r="Z9" s="101">
        <f>IF(C9&lt;&gt;"",('Адміністративні справи'!G9+'Адміністративні справи'!J9),"")</f>
        <v>42</v>
      </c>
      <c r="AA9" s="101">
        <f>IF(D9&lt;&gt;"",('Адміністративні справи'!H9+'Адміністративні справи'!K9),"")</f>
        <v>22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538</v>
      </c>
      <c r="AH9" s="135">
        <f t="shared" si="3"/>
        <v>538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322</v>
      </c>
      <c r="G10" s="98">
        <f>IF(C10&lt;&gt;"",('Кримінальн справи'!G10+'Кримінальн справи'!J10),"")</f>
        <v>376</v>
      </c>
      <c r="H10" s="98">
        <f>IF(D10&lt;&gt;"",('Кримінальн справи'!H10+'Кримінальн справи'!K10),"")</f>
        <v>322</v>
      </c>
      <c r="I10" s="99">
        <f t="shared" si="1"/>
        <v>1</v>
      </c>
      <c r="J10" s="100">
        <f>IF(B10&lt;&gt;"",('Цивільні справи'!F10+'Цивільні справи'!I10),"")</f>
        <v>453</v>
      </c>
      <c r="K10" s="101">
        <f>IF(C10&lt;&gt;"",('Цивільні справи'!G10+'Цивільні справи'!J10),"")</f>
        <v>518</v>
      </c>
      <c r="L10" s="101">
        <f>IF(D10&lt;&gt;"",('Цивільні справи'!H10+'Цивільні справи'!K10),"")</f>
        <v>453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28</v>
      </c>
      <c r="Z10" s="101">
        <f>IF(C10&lt;&gt;"",('Адміністративні справи'!G10+'Адміністративні справи'!J10),"")</f>
        <v>45</v>
      </c>
      <c r="AA10" s="101">
        <f>IF(D10&lt;&gt;"",('Адміністративні справи'!H10+'Адміністративні справи'!K10),"")</f>
        <v>28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803</v>
      </c>
      <c r="AH10" s="135">
        <f t="shared" si="3"/>
        <v>803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70" t="s">
        <v>13</v>
      </c>
      <c r="B24" s="198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1909</v>
      </c>
      <c r="G24" s="112">
        <f t="shared" si="7"/>
        <v>2351</v>
      </c>
      <c r="H24" s="112">
        <f t="shared" si="7"/>
        <v>1909</v>
      </c>
      <c r="I24" s="113">
        <f>H24/F24</f>
        <v>1</v>
      </c>
      <c r="J24" s="72">
        <f>SUM(J4:J23)</f>
        <v>1613</v>
      </c>
      <c r="K24" s="112">
        <f>SUM(K4:K23)</f>
        <v>2375</v>
      </c>
      <c r="L24" s="114">
        <f>SUM(L4:L23)</f>
        <v>1613</v>
      </c>
      <c r="M24" s="199">
        <v>4692</v>
      </c>
      <c r="N24" s="199"/>
      <c r="O24" s="115">
        <f>SUM(O4:O23)</f>
        <v>4591</v>
      </c>
      <c r="P24" s="199">
        <v>762</v>
      </c>
      <c r="Q24" s="199"/>
      <c r="R24" s="115">
        <f>SUM(R4:R23)</f>
        <v>745</v>
      </c>
      <c r="S24" s="199">
        <v>2</v>
      </c>
      <c r="T24" s="199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110</v>
      </c>
      <c r="Z24" s="112">
        <f>SUM(Z4:Z23)</f>
        <v>224</v>
      </c>
      <c r="AA24" s="114">
        <f>SUM(AA4:AA23)</f>
        <v>110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3632</v>
      </c>
      <c r="AH24" s="128">
        <f>SUM(AH4:AH23)</f>
        <v>3632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AB24" sqref="AB24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92" t="s">
        <v>0</v>
      </c>
      <c r="B1" s="19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8" ht="42.75" customHeight="1" thickBot="1">
      <c r="A2" s="194"/>
      <c r="B2" s="202"/>
      <c r="C2" s="177" t="s">
        <v>1</v>
      </c>
      <c r="D2" s="207"/>
      <c r="E2" s="207"/>
      <c r="F2" s="208"/>
      <c r="G2" s="209" t="s">
        <v>2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205" t="s">
        <v>14</v>
      </c>
      <c r="W2" s="200"/>
      <c r="X2" s="200"/>
      <c r="Y2" s="206"/>
      <c r="Z2" s="212" t="s">
        <v>25</v>
      </c>
      <c r="AA2" s="213"/>
      <c r="AB2" s="214"/>
    </row>
    <row r="3" spans="1:28" ht="130.5" customHeight="1" thickBot="1">
      <c r="A3" s="194"/>
      <c r="B3" s="202"/>
      <c r="C3" s="80" t="s">
        <v>6</v>
      </c>
      <c r="D3" s="81" t="s">
        <v>11</v>
      </c>
      <c r="E3" s="80" t="s">
        <v>8</v>
      </c>
      <c r="F3" s="81" t="s">
        <v>23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23</v>
      </c>
      <c r="V3" s="70" t="s">
        <v>6</v>
      </c>
      <c r="W3" s="70" t="s">
        <v>11</v>
      </c>
      <c r="X3" s="70" t="s">
        <v>8</v>
      </c>
      <c r="Y3" s="70" t="s">
        <v>23</v>
      </c>
      <c r="Z3" s="70" t="s">
        <v>30</v>
      </c>
      <c r="AA3" s="70" t="s">
        <v>29</v>
      </c>
      <c r="AB3" s="86" t="s">
        <v>24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27</v>
      </c>
      <c r="D4" s="89">
        <f>IF(B4&lt;&gt;"",'Кримінальн справи'!G4,"")</f>
        <v>57</v>
      </c>
      <c r="E4" s="89">
        <f>IF(B4&lt;&gt;"",'Кримінальн справи'!H4,"")</f>
        <v>27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27</v>
      </c>
      <c r="AA4" s="138">
        <f>IF(B4&lt;&gt;"",E4+I4+X4,"")</f>
        <v>27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18</v>
      </c>
      <c r="D5" s="98">
        <f>IF(B5&lt;&gt;"",'Кримінальн справи'!G5,"")</f>
        <v>52</v>
      </c>
      <c r="E5" s="98">
        <f>IF(B5&lt;&gt;"",'Кримінальн справи'!H5,"")</f>
        <v>18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145</v>
      </c>
      <c r="H5" s="101">
        <f>IF(B5&lt;&gt;"",'Цивільні справи'!G5,"")</f>
        <v>285</v>
      </c>
      <c r="I5" s="101">
        <f>IF(B5&lt;&gt;"",'Цивільні справи'!H5,"")</f>
        <v>145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14</v>
      </c>
      <c r="W5" s="101">
        <f>IF(B5&lt;&gt;"",'Адміністративні справи'!G5,"")</f>
        <v>30</v>
      </c>
      <c r="X5" s="101">
        <f>IF(B5&lt;&gt;"",'Адміністративні справи'!H5,"")</f>
        <v>14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177</v>
      </c>
      <c r="AA5" s="133">
        <f aca="true" t="shared" si="4" ref="AA5:AA23">IF(B5&lt;&gt;"",E5+I5+X5,"")</f>
        <v>177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24</v>
      </c>
      <c r="D6" s="98">
        <f>IF(B6&lt;&gt;"",'Кримінальн справи'!G6,"")</f>
        <v>45</v>
      </c>
      <c r="E6" s="98">
        <f>IF(B6&lt;&gt;"",'Кримінальн справи'!H6,"")</f>
        <v>24</v>
      </c>
      <c r="F6" s="99">
        <f t="shared" si="0"/>
        <v>1</v>
      </c>
      <c r="G6" s="100">
        <f>IF(B6&lt;&gt;"",'Цивільні справи'!F6,"")</f>
        <v>170</v>
      </c>
      <c r="H6" s="101">
        <f>IF(B6&lt;&gt;"",'Цивільні справи'!G6,"")</f>
        <v>310</v>
      </c>
      <c r="I6" s="101">
        <f>IF(B6&lt;&gt;"",'Цивільні справи'!H6,"")</f>
        <v>170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10</v>
      </c>
      <c r="W6" s="101">
        <f>IF(B6&lt;&gt;"",'Адміністративні справи'!G6,"")</f>
        <v>23</v>
      </c>
      <c r="X6" s="101">
        <f>IF(B6&lt;&gt;"",'Адміністративні справи'!H6,"")</f>
        <v>10</v>
      </c>
      <c r="Y6" s="129">
        <f t="shared" si="2"/>
        <v>1</v>
      </c>
      <c r="Z6" s="139">
        <f t="shared" si="3"/>
        <v>204</v>
      </c>
      <c r="AA6" s="133">
        <f t="shared" si="4"/>
        <v>204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1</v>
      </c>
      <c r="D7" s="98">
        <f>IF(B7&lt;&gt;"",'Кримінальн справи'!G7,"")</f>
        <v>1</v>
      </c>
      <c r="E7" s="98">
        <f>IF(B7&lt;&gt;"",'Кримінальн справи'!H7,"")</f>
        <v>1</v>
      </c>
      <c r="F7" s="99">
        <f t="shared" si="0"/>
        <v>1</v>
      </c>
      <c r="G7" s="100">
        <f>IF(B7&lt;&gt;"",'Цивільні справи'!F7,"")</f>
        <v>7</v>
      </c>
      <c r="H7" s="101">
        <f>IF(B7&lt;&gt;"",'Цивільні справи'!G7,"")</f>
        <v>16</v>
      </c>
      <c r="I7" s="101">
        <f>IF(B7&lt;&gt;"",'Цивільні справи'!H7,"")</f>
        <v>7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0</v>
      </c>
      <c r="W7" s="101">
        <f>IF(B7&lt;&gt;"",'Адміністративні справи'!G7,"")</f>
        <v>0</v>
      </c>
      <c r="X7" s="101">
        <f>IF(B7&lt;&gt;"",'Адміністративні справи'!H7,"")</f>
        <v>0</v>
      </c>
      <c r="Y7" s="129">
        <f t="shared" si="2"/>
        <v>0</v>
      </c>
      <c r="Z7" s="139">
        <f t="shared" si="3"/>
        <v>8</v>
      </c>
      <c r="AA7" s="133">
        <f t="shared" si="4"/>
        <v>8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51</v>
      </c>
      <c r="D8" s="98">
        <f>IF(B8&lt;&gt;"",'Кримінальн справи'!G8,"")</f>
        <v>178</v>
      </c>
      <c r="E8" s="98">
        <f>IF(B8&lt;&gt;"",'Кримінальн справи'!H8,"")</f>
        <v>51</v>
      </c>
      <c r="F8" s="99">
        <f t="shared" si="0"/>
        <v>1</v>
      </c>
      <c r="G8" s="100">
        <f>IF(B8&lt;&gt;"",'Цивільні справи'!F8,"")</f>
        <v>279</v>
      </c>
      <c r="H8" s="101">
        <f>IF(B8&lt;&gt;"",'Цивільні справи'!G8,"")</f>
        <v>416</v>
      </c>
      <c r="I8" s="101">
        <f>IF(B8&lt;&gt;"",'Цивільні справи'!H8,"")</f>
        <v>279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21</v>
      </c>
      <c r="W8" s="101">
        <f>IF(B8&lt;&gt;"",'Адміністративні справи'!G8,"")</f>
        <v>68</v>
      </c>
      <c r="X8" s="101">
        <f>IF(B8&lt;&gt;"",'Адміністративні справи'!H8,"")</f>
        <v>21</v>
      </c>
      <c r="Y8" s="129">
        <f t="shared" si="2"/>
        <v>1</v>
      </c>
      <c r="Z8" s="139">
        <f t="shared" si="3"/>
        <v>351</v>
      </c>
      <c r="AA8" s="133">
        <f t="shared" si="4"/>
        <v>351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18</v>
      </c>
      <c r="D9" s="98">
        <f>IF(B9&lt;&gt;"",'Кримінальн справи'!G9,"")</f>
        <v>64</v>
      </c>
      <c r="E9" s="98">
        <f>IF(B9&lt;&gt;"",'Кримінальн справи'!H9,"")</f>
        <v>18</v>
      </c>
      <c r="F9" s="99">
        <f t="shared" si="0"/>
        <v>1</v>
      </c>
      <c r="G9" s="100">
        <f>IF(B9&lt;&gt;"",'Цивільні справи'!F9,"")</f>
        <v>222</v>
      </c>
      <c r="H9" s="101">
        <f>IF(B9&lt;&gt;"",'Цивільні справи'!G9,"")</f>
        <v>425</v>
      </c>
      <c r="I9" s="101">
        <f>IF(B9&lt;&gt;"",'Цивільні справи'!H9,"")</f>
        <v>222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15</v>
      </c>
      <c r="W9" s="101">
        <f>IF(B9&lt;&gt;"",'Адміністративні справи'!G9,"")</f>
        <v>34</v>
      </c>
      <c r="X9" s="101">
        <f>IF(B9&lt;&gt;"",'Адміністративні справи'!H9,"")</f>
        <v>15</v>
      </c>
      <c r="Y9" s="129">
        <f t="shared" si="2"/>
        <v>1</v>
      </c>
      <c r="Z9" s="139">
        <f t="shared" si="3"/>
        <v>255</v>
      </c>
      <c r="AA9" s="133">
        <f t="shared" si="4"/>
        <v>255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29</v>
      </c>
      <c r="D10" s="98">
        <f>IF(B10&lt;&gt;"",'Кримінальн справи'!G10,"")</f>
        <v>63</v>
      </c>
      <c r="E10" s="98">
        <f>IF(B10&lt;&gt;"",'Кримінальн справи'!H10,"")</f>
        <v>29</v>
      </c>
      <c r="F10" s="99">
        <f t="shared" si="0"/>
        <v>1</v>
      </c>
      <c r="G10" s="100">
        <f>IF(B10&lt;&gt;"",'Цивільні справи'!F10,"")</f>
        <v>366</v>
      </c>
      <c r="H10" s="101">
        <f>IF(B10&lt;&gt;"",'Цивільні справи'!G10,"")</f>
        <v>406</v>
      </c>
      <c r="I10" s="101">
        <f>IF(B10&lt;&gt;"",'Цивільні справи'!H10,"")</f>
        <v>366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20</v>
      </c>
      <c r="W10" s="101">
        <f>IF(B10&lt;&gt;"",'Адміністративні справи'!G10,"")</f>
        <v>37</v>
      </c>
      <c r="X10" s="101">
        <f>IF(B10&lt;&gt;"",'Адміністративні справи'!H10,"")</f>
        <v>20</v>
      </c>
      <c r="Y10" s="129">
        <f t="shared" si="2"/>
        <v>1</v>
      </c>
      <c r="Z10" s="139">
        <f t="shared" si="3"/>
        <v>415</v>
      </c>
      <c r="AA10" s="133">
        <f t="shared" si="4"/>
        <v>415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70" t="s">
        <v>13</v>
      </c>
      <c r="B24" s="215"/>
      <c r="C24" s="121">
        <f>SUM(C4:C23)</f>
        <v>168</v>
      </c>
      <c r="D24" s="122">
        <f>SUM(D4:D23)</f>
        <v>460</v>
      </c>
      <c r="E24" s="122">
        <f>SUM(E4:E23)</f>
        <v>168</v>
      </c>
      <c r="F24" s="123">
        <f>E24/C24</f>
        <v>1</v>
      </c>
      <c r="G24" s="121">
        <f>SUM(G4:G23)</f>
        <v>1189</v>
      </c>
      <c r="H24" s="122">
        <f>SUM(H4:H23)</f>
        <v>1858</v>
      </c>
      <c r="I24" s="124">
        <f>SUM(I4:I23)</f>
        <v>1189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80</v>
      </c>
      <c r="W24" s="122">
        <f>SUM(W4:W23)</f>
        <v>192</v>
      </c>
      <c r="X24" s="124">
        <f>SUM(X4:X23)</f>
        <v>80</v>
      </c>
      <c r="Y24" s="123">
        <f>X24/V24</f>
        <v>1</v>
      </c>
      <c r="Z24" s="128">
        <f>SUM(Z4:Z23)</f>
        <v>1437</v>
      </c>
      <c r="AA24" s="128">
        <f>SUM(AA4:AA23)</f>
        <v>1437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I9" sqref="I9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0"/>
    </row>
    <row r="4" spans="1:7" ht="18.75" customHeight="1">
      <c r="A4" s="232" t="s">
        <v>31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28</v>
      </c>
      <c r="B5" s="233"/>
      <c r="C5" s="233"/>
      <c r="D5" s="233"/>
      <c r="E5" s="233"/>
      <c r="F5" s="233"/>
      <c r="G5" s="233"/>
    </row>
    <row r="6" ht="12" customHeight="1">
      <c r="A6" s="50"/>
    </row>
    <row r="7" spans="1:7" ht="18" customHeight="1">
      <c r="A7" s="234" t="s">
        <v>45</v>
      </c>
      <c r="B7" s="234"/>
      <c r="C7" s="234"/>
      <c r="D7" s="234"/>
      <c r="E7" s="234"/>
      <c r="F7" s="234"/>
      <c r="G7" s="234"/>
    </row>
    <row r="8" spans="1:7" ht="12.75" customHeight="1">
      <c r="A8" s="51"/>
      <c r="B8" s="51"/>
      <c r="C8" s="51"/>
      <c r="D8" s="230" t="s">
        <v>16</v>
      </c>
      <c r="E8" s="230"/>
      <c r="F8" s="230"/>
      <c r="G8" s="230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0" t="s">
        <v>21</v>
      </c>
      <c r="B11" s="220"/>
      <c r="C11" s="221" t="s">
        <v>36</v>
      </c>
      <c r="D11" s="221"/>
      <c r="E11" s="221"/>
      <c r="F11" s="221"/>
      <c r="G11" s="221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29.25" customHeight="1">
      <c r="A15" s="217" t="s">
        <v>44</v>
      </c>
      <c r="B15" s="217"/>
      <c r="C15" s="218" t="s">
        <v>42</v>
      </c>
      <c r="D15" s="218"/>
      <c r="E15" s="218"/>
      <c r="F15" s="218"/>
      <c r="G15" s="219"/>
      <c r="H15" s="56"/>
    </row>
    <row r="16" spans="1:8" ht="21" customHeight="1">
      <c r="A16" s="57"/>
      <c r="B16" s="57"/>
      <c r="C16" s="224" t="s">
        <v>17</v>
      </c>
      <c r="D16" s="224"/>
      <c r="E16" s="224"/>
      <c r="F16" s="224"/>
      <c r="G16" s="224"/>
      <c r="H16" s="56"/>
    </row>
    <row r="17" spans="1:8" ht="12.75" customHeight="1">
      <c r="A17" s="225" t="s">
        <v>18</v>
      </c>
      <c r="B17" s="225"/>
      <c r="C17" s="226" t="s">
        <v>43</v>
      </c>
      <c r="D17" s="226"/>
      <c r="E17" s="226"/>
      <c r="F17" s="226"/>
      <c r="G17" s="227"/>
      <c r="H17" s="56"/>
    </row>
    <row r="18" spans="1:8" ht="21" customHeight="1">
      <c r="A18" s="57"/>
      <c r="B18" s="57"/>
      <c r="C18" s="228"/>
      <c r="D18" s="228"/>
      <c r="E18" s="228"/>
      <c r="F18" s="228"/>
      <c r="G18" s="228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2" t="s">
        <v>19</v>
      </c>
      <c r="B22" s="222"/>
      <c r="C22" s="142" t="s">
        <v>38</v>
      </c>
      <c r="E22" s="62"/>
      <c r="F22" s="63"/>
      <c r="G22" s="63"/>
      <c r="H22" s="64"/>
    </row>
    <row r="23" spans="1:4" ht="22.5" customHeight="1">
      <c r="A23" s="223" t="s">
        <v>20</v>
      </c>
      <c r="B23" s="223"/>
      <c r="C23" s="61" t="s">
        <v>37</v>
      </c>
      <c r="D23" s="65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2016-08-03T07:45:10Z</cp:lastPrinted>
  <dcterms:created xsi:type="dcterms:W3CDTF">2013-02-04T07:20:24Z</dcterms:created>
  <dcterms:modified xsi:type="dcterms:W3CDTF">2016-09-02T07:28:51Z</dcterms:modified>
  <cp:category/>
  <cp:version/>
  <cp:contentType/>
  <cp:contentStatus/>
</cp:coreProperties>
</file>