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<sst xmlns="http://schemas.openxmlformats.org/spreadsheetml/2006/main" count="192" uniqueCount="48">
  <si>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</si>
  <si>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</si>
  <si>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</si>
  <si>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</si>
  <si>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</si>
  <si>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</si>
  <si>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</si>
  <si>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</si>
  <si>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</si>
  <si>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</si>
  <si>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</si>
  <si>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</si>
  <si>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</si>
  <si>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</si>
  <si>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</si>
  <si>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</si>
  <si>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</si>
  <si>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</si>
  <si>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</si>
  <si>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</si>
  <si>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</si>
  <si>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</si>
  <si>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</si>
  <si>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</si>
  <si>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</si>
  <si>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</si>
  <si>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</si>
  <si>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</si>
  <si>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</si>
  <si>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</si>
  <si>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</si>
  <si>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</si>
  <si>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</si>
  <si>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</si>
  <si>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</si>
  <si>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</si>
  <si>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</si>
  <si>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</si>
  <si>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</si>
  <si>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</si>
  <si>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</si>
  <si>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</si>
  <si>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</si>
  <si>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</si>
  <si>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</si>
  <si>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В.О. керівника апарату</t>
  </si>
  <si>
    <t>Мамічева О.П.</t>
  </si>
  <si>
    <t>за         01.01-31.08.2017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</si>
</sst>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3">
      <selection activeCell="J6" sqref="J6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47</v>
      </c>
      <c r="G4" s="25">
        <v>147</v>
      </c>
      <c r="H4" s="25">
        <v>47</v>
      </c>
      <c r="I4" s="35">
        <v>318</v>
      </c>
      <c r="J4" s="36">
        <v>337</v>
      </c>
      <c r="K4" s="37">
        <v>318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74</v>
      </c>
      <c r="G5" s="25">
        <v>321</v>
      </c>
      <c r="H5" s="25">
        <v>74</v>
      </c>
      <c r="I5" s="35">
        <v>217</v>
      </c>
      <c r="J5" s="36">
        <v>217</v>
      </c>
      <c r="K5" s="37">
        <v>217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2</v>
      </c>
      <c r="G6" s="25">
        <v>5</v>
      </c>
      <c r="H6" s="25">
        <v>2</v>
      </c>
      <c r="I6" s="35">
        <v>32</v>
      </c>
      <c r="J6" s="36">
        <v>33</v>
      </c>
      <c r="K6" s="37">
        <v>32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46</v>
      </c>
      <c r="G8" s="25">
        <v>155</v>
      </c>
      <c r="H8" s="25">
        <v>46</v>
      </c>
      <c r="I8" s="35">
        <v>222</v>
      </c>
      <c r="J8" s="36">
        <v>262</v>
      </c>
      <c r="K8" s="37">
        <v>222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42</v>
      </c>
      <c r="C9" s="26">
        <v>0</v>
      </c>
      <c r="D9" s="25">
        <v>0</v>
      </c>
      <c r="E9" s="25">
        <v>0</v>
      </c>
      <c r="F9" s="25">
        <v>62</v>
      </c>
      <c r="G9" s="25">
        <v>214</v>
      </c>
      <c r="H9" s="25">
        <v>62</v>
      </c>
      <c r="I9" s="35">
        <v>184</v>
      </c>
      <c r="J9" s="36">
        <v>200</v>
      </c>
      <c r="K9" s="37">
        <v>184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43</v>
      </c>
      <c r="C10" s="26">
        <v>0</v>
      </c>
      <c r="D10" s="25">
        <v>0</v>
      </c>
      <c r="E10" s="25">
        <v>0</v>
      </c>
      <c r="F10" s="25">
        <v>58</v>
      </c>
      <c r="G10" s="25">
        <v>205</v>
      </c>
      <c r="H10" s="25">
        <v>58</v>
      </c>
      <c r="I10" s="35">
        <v>85</v>
      </c>
      <c r="J10" s="36">
        <v>87</v>
      </c>
      <c r="K10" s="37">
        <v>85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44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289</v>
      </c>
      <c r="G24" s="73">
        <f t="shared" si="0"/>
        <v>1047</v>
      </c>
      <c r="H24" s="73">
        <f t="shared" si="0"/>
        <v>289</v>
      </c>
      <c r="I24" s="73">
        <f t="shared" si="0"/>
        <v>1058</v>
      </c>
      <c r="J24" s="73">
        <f t="shared" si="0"/>
        <v>1136</v>
      </c>
      <c r="K24" s="74">
        <f t="shared" si="0"/>
        <v>1058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3">
      <selection activeCell="J7" sqref="J7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201</v>
      </c>
      <c r="G4" s="29">
        <v>447</v>
      </c>
      <c r="H4" s="29">
        <v>201</v>
      </c>
      <c r="I4" s="32">
        <v>53</v>
      </c>
      <c r="J4" s="33">
        <v>65</v>
      </c>
      <c r="K4" s="34">
        <v>53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311</v>
      </c>
      <c r="G5" s="25">
        <v>804</v>
      </c>
      <c r="H5" s="25">
        <v>311</v>
      </c>
      <c r="I5" s="35">
        <v>78</v>
      </c>
      <c r="J5" s="36">
        <v>123</v>
      </c>
      <c r="K5" s="37">
        <v>78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37</v>
      </c>
      <c r="G6" s="25">
        <v>99</v>
      </c>
      <c r="H6" s="25">
        <v>37</v>
      </c>
      <c r="I6" s="35">
        <v>8</v>
      </c>
      <c r="J6" s="36">
        <v>8</v>
      </c>
      <c r="K6" s="37">
        <v>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280</v>
      </c>
      <c r="G8" s="25">
        <v>767</v>
      </c>
      <c r="H8" s="25">
        <v>280</v>
      </c>
      <c r="I8" s="35">
        <v>40</v>
      </c>
      <c r="J8" s="36">
        <v>55</v>
      </c>
      <c r="K8" s="37">
        <v>40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313</v>
      </c>
      <c r="G9" s="25">
        <v>739</v>
      </c>
      <c r="H9" s="25">
        <v>313</v>
      </c>
      <c r="I9" s="35">
        <v>102</v>
      </c>
      <c r="J9" s="36">
        <v>144</v>
      </c>
      <c r="K9" s="37">
        <v>102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287</v>
      </c>
      <c r="G10" s="25">
        <v>713</v>
      </c>
      <c r="H10" s="25">
        <v>287</v>
      </c>
      <c r="I10" s="35">
        <v>71</v>
      </c>
      <c r="J10" s="36">
        <v>110</v>
      </c>
      <c r="K10" s="37">
        <v>71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1429</v>
      </c>
      <c r="G24" s="73">
        <f t="shared" si="0"/>
        <v>3569</v>
      </c>
      <c r="H24" s="73">
        <f t="shared" si="0"/>
        <v>1429</v>
      </c>
      <c r="I24" s="73">
        <f t="shared" si="0"/>
        <v>352</v>
      </c>
      <c r="J24" s="73">
        <f t="shared" si="0"/>
        <v>505</v>
      </c>
      <c r="K24" s="74">
        <f t="shared" si="0"/>
        <v>352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J24" sqref="J2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21</v>
      </c>
      <c r="G4" s="25">
        <v>49</v>
      </c>
      <c r="H4" s="25">
        <v>21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21</v>
      </c>
      <c r="G5" s="25">
        <v>72</v>
      </c>
      <c r="H5" s="25">
        <v>21</v>
      </c>
      <c r="I5" s="35">
        <v>2</v>
      </c>
      <c r="J5" s="36">
        <v>2</v>
      </c>
      <c r="K5" s="37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</v>
      </c>
      <c r="G6" s="25">
        <v>6</v>
      </c>
      <c r="H6" s="25">
        <v>3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31</v>
      </c>
      <c r="G8" s="25">
        <v>92</v>
      </c>
      <c r="H8" s="25">
        <v>31</v>
      </c>
      <c r="I8" s="35">
        <v>7</v>
      </c>
      <c r="J8" s="36">
        <v>10</v>
      </c>
      <c r="K8" s="37">
        <v>7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37</v>
      </c>
      <c r="G9" s="25">
        <v>115</v>
      </c>
      <c r="H9" s="25">
        <v>37</v>
      </c>
      <c r="I9" s="35">
        <v>4</v>
      </c>
      <c r="J9" s="36">
        <v>4</v>
      </c>
      <c r="K9" s="37">
        <v>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23</v>
      </c>
      <c r="G10" s="25">
        <v>89</v>
      </c>
      <c r="H10" s="25">
        <v>23</v>
      </c>
      <c r="I10" s="35">
        <v>2</v>
      </c>
      <c r="J10" s="36">
        <v>2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136</v>
      </c>
      <c r="G24" s="73">
        <f t="shared" si="0"/>
        <v>423</v>
      </c>
      <c r="H24" s="73">
        <f t="shared" si="0"/>
        <v>136</v>
      </c>
      <c r="I24" s="73">
        <f t="shared" si="0"/>
        <v>17</v>
      </c>
      <c r="J24" s="73">
        <f t="shared" si="0"/>
        <v>20</v>
      </c>
      <c r="K24" s="74">
        <f t="shared" si="0"/>
        <v>17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2</v>
      </c>
      <c r="G4" s="25">
        <v>3</v>
      </c>
      <c r="H4" s="25">
        <v>2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3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1</v>
      </c>
      <c r="G10" s="25">
        <v>1</v>
      </c>
      <c r="H10" s="41">
        <v>1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5</v>
      </c>
      <c r="G24" s="73">
        <f t="shared" si="0"/>
        <v>9</v>
      </c>
      <c r="H24" s="73">
        <f t="shared" si="0"/>
        <v>5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F24" sqref="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35" ht="42.75" customHeight="1" thickBot="1">
      <c r="A2" s="180"/>
      <c r="B2" s="207"/>
      <c r="C2" s="147" t="s">
        <v>12</v>
      </c>
      <c r="D2" s="205"/>
      <c r="E2" s="206"/>
      <c r="F2" s="147" t="s">
        <v>1</v>
      </c>
      <c r="G2" s="212"/>
      <c r="H2" s="212"/>
      <c r="I2" s="213"/>
      <c r="J2" s="197" t="s">
        <v>2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210" t="s">
        <v>14</v>
      </c>
      <c r="Z2" s="205"/>
      <c r="AA2" s="205"/>
      <c r="AB2" s="211"/>
      <c r="AC2" s="210" t="s">
        <v>22</v>
      </c>
      <c r="AD2" s="205"/>
      <c r="AE2" s="205"/>
      <c r="AF2" s="211"/>
      <c r="AG2" s="200" t="s">
        <v>25</v>
      </c>
      <c r="AH2" s="201"/>
      <c r="AI2" s="202"/>
    </row>
    <row r="3" spans="1:35" ht="130.5" customHeight="1" thickBot="1">
      <c r="A3" s="180"/>
      <c r="B3" s="207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365</v>
      </c>
      <c r="G4" s="88">
        <f>IF(C4&lt;&gt;"",('Кримінальн справи'!G4+'Кримінальн справи'!J4),"")</f>
        <v>484</v>
      </c>
      <c r="H4" s="88">
        <f>IF(D4&lt;&gt;"",('Кримінальн справи'!H4+'Кримінальн справи'!K4),"")</f>
        <v>365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254</v>
      </c>
      <c r="K4" s="91">
        <f>IF(C4&lt;&gt;"",('Цивільні справи'!G4+'Цивільні справи'!J4),"")</f>
        <v>512</v>
      </c>
      <c r="L4" s="91">
        <f>IF(D4&lt;&gt;"",('Цивільні справи'!H4+'Цивільні справи'!K4),"")</f>
        <v>254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22</v>
      </c>
      <c r="Z4" s="91">
        <f>IF(C4&lt;&gt;"",('Адміністративні справи'!G4+'Адміністративні справи'!J4),"")</f>
        <v>50</v>
      </c>
      <c r="AA4" s="91">
        <f>IF(D4&lt;&gt;"",('Адміністративні справи'!H4+'Адміністративні справи'!K4),"")</f>
        <v>22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2</v>
      </c>
      <c r="AD4" s="91">
        <f>IF(C4&lt;&gt;"",('Справи про адмінправопорушення'!G4),"")</f>
        <v>3</v>
      </c>
      <c r="AE4" s="91">
        <f>IF(D4&lt;&gt;"",('Справи про адмінправопорушення'!H4),"")</f>
        <v>2</v>
      </c>
      <c r="AF4" s="94">
        <f>IF((AND(B4&lt;&gt;"",AC4&lt;&gt;0))&lt;&gt;TRUE,IF((AND(B4&lt;&gt;"",AC4=0))=TRUE,0,""),AE4/AC4)</f>
        <v>1</v>
      </c>
      <c r="AG4" s="133">
        <f>IF(B4&lt;&gt;"",F4+J4+Y4+AC4,"")</f>
        <v>643</v>
      </c>
      <c r="AH4" s="133">
        <f>IF(B4&lt;&gt;"",H4+L4+AA4+AE4,"")</f>
        <v>643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291</v>
      </c>
      <c r="G5" s="97">
        <f>IF(C5&lt;&gt;"",('Кримінальн справи'!G5+'Кримінальн справи'!J5),"")</f>
        <v>538</v>
      </c>
      <c r="H5" s="97">
        <f>IF(D5&lt;&gt;"",('Кримінальн справи'!H5+'Кримінальн справи'!K5),"")</f>
        <v>291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389</v>
      </c>
      <c r="K5" s="100">
        <f>IF(C5&lt;&gt;"",('Цивільні справи'!G5+'Цивільні справи'!J5),"")</f>
        <v>927</v>
      </c>
      <c r="L5" s="100">
        <f>IF(D5&lt;&gt;"",('Цивільні справи'!H5+'Цивільні справи'!K5),"")</f>
        <v>389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23</v>
      </c>
      <c r="Z5" s="100">
        <f>IF(C5&lt;&gt;"",('Адміністративні справи'!G5+'Адміністративні справи'!J5),"")</f>
        <v>74</v>
      </c>
      <c r="AA5" s="100">
        <f>IF(D5&lt;&gt;"",('Адміністративні справи'!H5+'Адміністративні справи'!K5),"")</f>
        <v>23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703</v>
      </c>
      <c r="AH5" s="134">
        <f aca="true" t="shared" si="3" ref="AH5:AH23">IF(B5&lt;&gt;"",H5+L5+AA5+AE5,"")</f>
        <v>703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34</v>
      </c>
      <c r="G6" s="97">
        <f>IF(C6&lt;&gt;"",('Кримінальн справи'!G6+'Кримінальн справи'!J6),"")</f>
        <v>38</v>
      </c>
      <c r="H6" s="97">
        <f>IF(D6&lt;&gt;"",('Кримінальн справи'!H6+'Кримінальн справи'!K6),"")</f>
        <v>34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45</v>
      </c>
      <c r="K6" s="100">
        <f>IF(C6&lt;&gt;"",('Цивільні справи'!G6+'Цивільні справи'!J6),"")</f>
        <v>107</v>
      </c>
      <c r="L6" s="100">
        <f>IF(D6&lt;&gt;"",('Цивільні справи'!H6+'Цивільні справи'!K6),"")</f>
        <v>45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7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83</v>
      </c>
      <c r="AH6" s="134">
        <f t="shared" si="3"/>
        <v>83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268</v>
      </c>
      <c r="G8" s="97">
        <f>IF(C8&lt;&gt;"",('Кримінальн справи'!G8+'Кримінальн справи'!J8),"")</f>
        <v>417</v>
      </c>
      <c r="H8" s="97">
        <f>IF(D8&lt;&gt;"",('Кримінальн справи'!H8+'Кримінальн справи'!K8),"")</f>
        <v>268</v>
      </c>
      <c r="I8" s="98">
        <f t="shared" si="1"/>
        <v>1</v>
      </c>
      <c r="J8" s="99">
        <f>IF(B8&lt;&gt;"",('Цивільні справи'!F8+'Цивільні справи'!I8),"")</f>
        <v>320</v>
      </c>
      <c r="K8" s="100">
        <f>IF(C8&lt;&gt;"",('Цивільні справи'!G8+'Цивільні справи'!J8),"")</f>
        <v>822</v>
      </c>
      <c r="L8" s="100">
        <f>IF(D8&lt;&gt;"",('Цивільні справи'!H8+'Цивільні справи'!K8),"")</f>
        <v>320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38</v>
      </c>
      <c r="Z8" s="100">
        <f>IF(C8&lt;&gt;"",('Адміністративні справи'!G8+'Адміністративні справи'!J8),"")</f>
        <v>102</v>
      </c>
      <c r="AA8" s="100">
        <f>IF(D8&lt;&gt;"",('Адміністративні справи'!H8+'Адміністративні справи'!K8),"")</f>
        <v>38</v>
      </c>
      <c r="AB8" s="98">
        <f t="shared" si="0"/>
        <v>1</v>
      </c>
      <c r="AC8" s="99">
        <f>IF(B8&lt;&gt;"",('Справи про адмінправопорушення'!F8),"")</f>
        <v>1</v>
      </c>
      <c r="AD8" s="100">
        <f>IF(C8&lt;&gt;"",('Справи про адмінправопорушення'!G8),"")</f>
        <v>2</v>
      </c>
      <c r="AE8" s="100">
        <f>IF(D8&lt;&gt;"",('Справи про адмінправопорушення'!H8),"")</f>
        <v>1</v>
      </c>
      <c r="AF8" s="128">
        <f t="shared" si="6"/>
        <v>1</v>
      </c>
      <c r="AG8" s="134">
        <f t="shared" si="2"/>
        <v>627</v>
      </c>
      <c r="AH8" s="134">
        <f t="shared" si="3"/>
        <v>627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246</v>
      </c>
      <c r="G9" s="97">
        <f>IF(C9&lt;&gt;"",('Кримінальн справи'!G9+'Кримінальн справи'!J9),"")</f>
        <v>414</v>
      </c>
      <c r="H9" s="97">
        <f>IF(D9&lt;&gt;"",('Кримінальн справи'!H9+'Кримінальн справи'!K9),"")</f>
        <v>246</v>
      </c>
      <c r="I9" s="98">
        <f t="shared" si="1"/>
        <v>1</v>
      </c>
      <c r="J9" s="99">
        <f>IF(B9&lt;&gt;"",('Цивільні справи'!F9+'Цивільні справи'!I9),"")</f>
        <v>415</v>
      </c>
      <c r="K9" s="100">
        <f>IF(C9&lt;&gt;"",('Цивільні справи'!G9+'Цивільні справи'!J9),"")</f>
        <v>883</v>
      </c>
      <c r="L9" s="100">
        <f>IF(D9&lt;&gt;"",('Цивільні справи'!H9+'Цивільні справи'!K9),"")</f>
        <v>415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41</v>
      </c>
      <c r="Z9" s="100">
        <f>IF(C9&lt;&gt;"",('Адміністративні справи'!G9+'Адміністративні справи'!J9),"")</f>
        <v>119</v>
      </c>
      <c r="AA9" s="100">
        <f>IF(D9&lt;&gt;"",('Адміністративні справи'!H9+'Адміністративні справи'!K9),"")</f>
        <v>41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703</v>
      </c>
      <c r="AH9" s="134">
        <f t="shared" si="3"/>
        <v>703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143</v>
      </c>
      <c r="G10" s="97">
        <f>IF(C10&lt;&gt;"",('Кримінальн справи'!G10+'Кримінальн справи'!J10),"")</f>
        <v>292</v>
      </c>
      <c r="H10" s="97">
        <f>IF(D10&lt;&gt;"",('Кримінальн справи'!H10+'Кримінальн справи'!K10),"")</f>
        <v>143</v>
      </c>
      <c r="I10" s="98">
        <f t="shared" si="1"/>
        <v>1</v>
      </c>
      <c r="J10" s="99">
        <f>IF(B10&lt;&gt;"",('Цивільні справи'!F10+'Цивільні справи'!I10),"")</f>
        <v>358</v>
      </c>
      <c r="K10" s="100">
        <f>IF(C10&lt;&gt;"",('Цивільні справи'!G10+'Цивільні справи'!J10),"")</f>
        <v>823</v>
      </c>
      <c r="L10" s="100">
        <f>IF(D10&lt;&gt;"",('Цивільні справи'!H10+'Цивільні справи'!K10),"")</f>
        <v>358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25</v>
      </c>
      <c r="Z10" s="100">
        <f>IF(C10&lt;&gt;"",('Адміністративні справи'!G10+'Адміністративні справи'!J10),"")</f>
        <v>91</v>
      </c>
      <c r="AA10" s="100">
        <f>IF(D10&lt;&gt;"",('Адміністративні справи'!H10+'Адміністративні справи'!K10),"")</f>
        <v>25</v>
      </c>
      <c r="AB10" s="98">
        <f t="shared" si="0"/>
        <v>1</v>
      </c>
      <c r="AC10" s="99">
        <f>IF(B10&lt;&gt;"",('Справи про адмінправопорушення'!F10),"")</f>
        <v>1</v>
      </c>
      <c r="AD10" s="100">
        <f>IF(C10&lt;&gt;"",('Справи про адмінправопорушення'!G10),"")</f>
        <v>1</v>
      </c>
      <c r="AE10" s="100">
        <f>IF(D10&lt;&gt;"",('Справи про адмінправопорушення'!H10),"")</f>
        <v>1</v>
      </c>
      <c r="AF10" s="128">
        <f t="shared" si="6"/>
        <v>1</v>
      </c>
      <c r="AG10" s="134">
        <f t="shared" si="2"/>
        <v>527</v>
      </c>
      <c r="AH10" s="134">
        <f t="shared" si="3"/>
        <v>527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0</v>
      </c>
      <c r="G11" s="97">
        <f>IF(C11&lt;&gt;"",('Кримінальн справи'!G11+'Кримінальн справи'!J11),"")</f>
        <v>0</v>
      </c>
      <c r="H11" s="97">
        <f>IF(D11&lt;&gt;"",('Кримінальн справи'!H11+'Кримінальн справи'!K11),"")</f>
        <v>0</v>
      </c>
      <c r="I11" s="98">
        <f t="shared" si="1"/>
        <v>0</v>
      </c>
      <c r="J11" s="99">
        <f>IF(B11&lt;&gt;"",('Цивільні справи'!F11+'Цивільні справи'!I11),"")</f>
        <v>0</v>
      </c>
      <c r="K11" s="100">
        <f>IF(C11&lt;&gt;"",('Цивільні справи'!G11+'Цивільні справи'!J11),"")</f>
        <v>0</v>
      </c>
      <c r="L11" s="100">
        <f>IF(D11&lt;&gt;"",('Цивільні справи'!H11+'Цивільні справи'!K11),"")</f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0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0</v>
      </c>
      <c r="AH11" s="134">
        <f t="shared" si="3"/>
        <v>0</v>
      </c>
      <c r="AI11" s="130">
        <f t="shared" si="4"/>
        <v>0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03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1347</v>
      </c>
      <c r="G24" s="111">
        <f t="shared" si="7"/>
        <v>2183</v>
      </c>
      <c r="H24" s="111">
        <f t="shared" si="7"/>
        <v>1347</v>
      </c>
      <c r="I24" s="112">
        <f>H24/F24</f>
        <v>1</v>
      </c>
      <c r="J24" s="71">
        <f>SUM(J4:J23)</f>
        <v>1781</v>
      </c>
      <c r="K24" s="111">
        <f>SUM(K4:K23)</f>
        <v>4074</v>
      </c>
      <c r="L24" s="113">
        <f>SUM(L4:L23)</f>
        <v>1781</v>
      </c>
      <c r="M24" s="204">
        <v>4692</v>
      </c>
      <c r="N24" s="204"/>
      <c r="O24" s="114">
        <f>SUM(O4:O23)</f>
        <v>4591</v>
      </c>
      <c r="P24" s="204">
        <v>762</v>
      </c>
      <c r="Q24" s="204"/>
      <c r="R24" s="114">
        <f>SUM(R4:R23)</f>
        <v>745</v>
      </c>
      <c r="S24" s="204">
        <v>2</v>
      </c>
      <c r="T24" s="204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153</v>
      </c>
      <c r="Z24" s="111">
        <f>SUM(Z4:Z23)</f>
        <v>443</v>
      </c>
      <c r="AA24" s="113">
        <f>SUM(AA4:AA23)</f>
        <v>153</v>
      </c>
      <c r="AB24" s="112">
        <f>AA24/Y24</f>
        <v>1</v>
      </c>
      <c r="AC24" s="71">
        <f>SUM(AC4:AC23)</f>
        <v>5</v>
      </c>
      <c r="AD24" s="111">
        <f>SUM(AD4:AD23)</f>
        <v>9</v>
      </c>
      <c r="AE24" s="113">
        <f>SUM(AE4:AE23)</f>
        <v>5</v>
      </c>
      <c r="AF24" s="112">
        <f>AE24/AC24</f>
        <v>1</v>
      </c>
      <c r="AG24" s="127">
        <f>SUM(AG4:AG23)</f>
        <v>3286</v>
      </c>
      <c r="AH24" s="127">
        <f>SUM(AH4:AH23)</f>
        <v>3286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8" ht="42.75" customHeight="1" thickBot="1">
      <c r="A2" s="180"/>
      <c r="B2" s="207"/>
      <c r="C2" s="147" t="s">
        <v>1</v>
      </c>
      <c r="D2" s="212"/>
      <c r="E2" s="212"/>
      <c r="F2" s="213"/>
      <c r="G2" s="197" t="s">
        <v>2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9"/>
      <c r="V2" s="210" t="s">
        <v>14</v>
      </c>
      <c r="W2" s="205"/>
      <c r="X2" s="205"/>
      <c r="Y2" s="211"/>
      <c r="Z2" s="200" t="s">
        <v>25</v>
      </c>
      <c r="AA2" s="201"/>
      <c r="AB2" s="202"/>
    </row>
    <row r="3" spans="1:28" ht="130.5" customHeight="1" thickBot="1">
      <c r="A3" s="180"/>
      <c r="B3" s="207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47</v>
      </c>
      <c r="D4" s="88">
        <f>IF(B4&lt;&gt;"",'Кримінальн справи'!G4,"")</f>
        <v>147</v>
      </c>
      <c r="E4" s="88">
        <f>IF(B4&lt;&gt;"",'Кримінальн справи'!H4,"")</f>
        <v>47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201</v>
      </c>
      <c r="H4" s="91">
        <f>IF(B4&lt;&gt;"",'Цивільні справи'!G4,"")</f>
        <v>447</v>
      </c>
      <c r="I4" s="91">
        <f>IF(B4&lt;&gt;"",'Цивільні справи'!H4,"")</f>
        <v>201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21</v>
      </c>
      <c r="W4" s="91">
        <f>IF(B4&lt;&gt;"",'Адміністративні справи'!G4,"")</f>
        <v>49</v>
      </c>
      <c r="X4" s="91">
        <f>IF(B4&lt;&gt;"",'Адміністративні справи'!H4,"")</f>
        <v>21</v>
      </c>
      <c r="Y4" s="94">
        <f>IF((AND(B4&lt;&gt;"",V4&lt;&gt;0))&lt;&gt;TRUE,IF((AND(B4&lt;&gt;"",V4=0))=TRUE,0,""),X4/V4)</f>
        <v>1</v>
      </c>
      <c r="Z4" s="136">
        <f>IF(B4&lt;&gt;"",C4+G4+V4,"")</f>
        <v>269</v>
      </c>
      <c r="AA4" s="137">
        <f>IF(B4&lt;&gt;"",E4+I4+X4,"")</f>
        <v>269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74</v>
      </c>
      <c r="D5" s="97">
        <f>IF(B5&lt;&gt;"",'Кримінальн справи'!G5,"")</f>
        <v>321</v>
      </c>
      <c r="E5" s="97">
        <f>IF(B5&lt;&gt;"",'Кримінальн справи'!H5,"")</f>
        <v>74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311</v>
      </c>
      <c r="H5" s="100">
        <f>IF(B5&lt;&gt;"",'Цивільні справи'!G5,"")</f>
        <v>804</v>
      </c>
      <c r="I5" s="100">
        <f>IF(B5&lt;&gt;"",'Цивільні справи'!H5,"")</f>
        <v>311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21</v>
      </c>
      <c r="W5" s="100">
        <f>IF(B5&lt;&gt;"",'Адміністративні справи'!G5,"")</f>
        <v>72</v>
      </c>
      <c r="X5" s="100">
        <f>IF(B5&lt;&gt;"",'Адміністративні справи'!H5,"")</f>
        <v>21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406</v>
      </c>
      <c r="AA5" s="132">
        <f aca="true" t="shared" si="4" ref="AA5:AA23">IF(B5&lt;&gt;"",E5+I5+X5,"")</f>
        <v>406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2</v>
      </c>
      <c r="D6" s="97">
        <f>IF(B6&lt;&gt;"",'Кримінальн справи'!G6,"")</f>
        <v>5</v>
      </c>
      <c r="E6" s="97">
        <f>IF(B6&lt;&gt;"",'Кримінальн справи'!H6,"")</f>
        <v>2</v>
      </c>
      <c r="F6" s="98">
        <f t="shared" si="0"/>
        <v>1</v>
      </c>
      <c r="G6" s="99">
        <f>IF(B6&lt;&gt;"",'Цивільні справи'!F6,"")</f>
        <v>37</v>
      </c>
      <c r="H6" s="100">
        <f>IF(B6&lt;&gt;"",'Цивільні справи'!G6,"")</f>
        <v>99</v>
      </c>
      <c r="I6" s="100">
        <f>IF(B6&lt;&gt;"",'Цивільні справи'!H6,"")</f>
        <v>37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3</v>
      </c>
      <c r="W6" s="100">
        <f>IF(B6&lt;&gt;"",'Адміністративні справи'!G6,"")</f>
        <v>6</v>
      </c>
      <c r="X6" s="100">
        <f>IF(B6&lt;&gt;"",'Адміністративні справи'!H6,"")</f>
        <v>3</v>
      </c>
      <c r="Y6" s="128">
        <f t="shared" si="2"/>
        <v>1</v>
      </c>
      <c r="Z6" s="138">
        <f t="shared" si="3"/>
        <v>42</v>
      </c>
      <c r="AA6" s="132">
        <f t="shared" si="4"/>
        <v>42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46</v>
      </c>
      <c r="D8" s="97">
        <f>IF(B8&lt;&gt;"",'Кримінальн справи'!G8,"")</f>
        <v>155</v>
      </c>
      <c r="E8" s="97">
        <f>IF(B8&lt;&gt;"",'Кримінальн справи'!H8,"")</f>
        <v>46</v>
      </c>
      <c r="F8" s="98">
        <f t="shared" si="0"/>
        <v>1</v>
      </c>
      <c r="G8" s="99">
        <f>IF(B8&lt;&gt;"",'Цивільні справи'!F8,"")</f>
        <v>280</v>
      </c>
      <c r="H8" s="100">
        <f>IF(B8&lt;&gt;"",'Цивільні справи'!G8,"")</f>
        <v>767</v>
      </c>
      <c r="I8" s="100">
        <f>IF(B8&lt;&gt;"",'Цивільні справи'!H8,"")</f>
        <v>280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31</v>
      </c>
      <c r="W8" s="100">
        <f>IF(B8&lt;&gt;"",'Адміністративні справи'!G8,"")</f>
        <v>92</v>
      </c>
      <c r="X8" s="100">
        <f>IF(B8&lt;&gt;"",'Адміністративні справи'!H8,"")</f>
        <v>31</v>
      </c>
      <c r="Y8" s="128">
        <f t="shared" si="2"/>
        <v>1</v>
      </c>
      <c r="Z8" s="138">
        <f t="shared" si="3"/>
        <v>357</v>
      </c>
      <c r="AA8" s="132">
        <f t="shared" si="4"/>
        <v>357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62</v>
      </c>
      <c r="D9" s="97">
        <f>IF(B9&lt;&gt;"",'Кримінальн справи'!G9,"")</f>
        <v>214</v>
      </c>
      <c r="E9" s="97">
        <f>IF(B9&lt;&gt;"",'Кримінальн справи'!H9,"")</f>
        <v>62</v>
      </c>
      <c r="F9" s="98">
        <f t="shared" si="0"/>
        <v>1</v>
      </c>
      <c r="G9" s="99">
        <f>IF(B9&lt;&gt;"",'Цивільні справи'!F9,"")</f>
        <v>313</v>
      </c>
      <c r="H9" s="100">
        <f>IF(B9&lt;&gt;"",'Цивільні справи'!G9,"")</f>
        <v>739</v>
      </c>
      <c r="I9" s="100">
        <f>IF(B9&lt;&gt;"",'Цивільні справи'!H9,"")</f>
        <v>313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37</v>
      </c>
      <c r="W9" s="100">
        <f>IF(B9&lt;&gt;"",'Адміністративні справи'!G9,"")</f>
        <v>115</v>
      </c>
      <c r="X9" s="100">
        <f>IF(B9&lt;&gt;"",'Адміністративні справи'!H9,"")</f>
        <v>37</v>
      </c>
      <c r="Y9" s="128">
        <f t="shared" si="2"/>
        <v>1</v>
      </c>
      <c r="Z9" s="138">
        <f t="shared" si="3"/>
        <v>412</v>
      </c>
      <c r="AA9" s="132">
        <f t="shared" si="4"/>
        <v>412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58</v>
      </c>
      <c r="D10" s="97">
        <f>IF(B10&lt;&gt;"",'Кримінальн справи'!G10,"")</f>
        <v>205</v>
      </c>
      <c r="E10" s="97">
        <f>IF(B10&lt;&gt;"",'Кримінальн справи'!H10,"")</f>
        <v>58</v>
      </c>
      <c r="F10" s="98">
        <f t="shared" si="0"/>
        <v>1</v>
      </c>
      <c r="G10" s="99">
        <f>IF(B10&lt;&gt;"",'Цивільні справи'!F10,"")</f>
        <v>287</v>
      </c>
      <c r="H10" s="100">
        <f>IF(B10&lt;&gt;"",'Цивільні справи'!G10,"")</f>
        <v>713</v>
      </c>
      <c r="I10" s="100">
        <f>IF(B10&lt;&gt;"",'Цивільні справи'!H10,"")</f>
        <v>287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23</v>
      </c>
      <c r="W10" s="100">
        <f>IF(B10&lt;&gt;"",'Адміністративні справи'!G10,"")</f>
        <v>89</v>
      </c>
      <c r="X10" s="100">
        <f>IF(B10&lt;&gt;"",'Адміністративні справи'!H10,"")</f>
        <v>23</v>
      </c>
      <c r="Y10" s="128">
        <f t="shared" si="2"/>
        <v>1</v>
      </c>
      <c r="Z10" s="138">
        <f t="shared" si="3"/>
        <v>368</v>
      </c>
      <c r="AA10" s="132">
        <f t="shared" si="4"/>
        <v>368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0</v>
      </c>
      <c r="H11" s="100">
        <f>IF(B11&lt;&gt;"",'Цивільні справи'!G11,"")</f>
        <v>0</v>
      </c>
      <c r="I11" s="100">
        <f>IF(B11&lt;&gt;"",'Цивільні справи'!H11,"")</f>
        <v>0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0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0</v>
      </c>
      <c r="AA11" s="132">
        <f t="shared" si="4"/>
        <v>0</v>
      </c>
      <c r="AB11" s="98">
        <f t="shared" si="5"/>
        <v>0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289</v>
      </c>
      <c r="D24" s="121">
        <f>SUM(D4:D23)</f>
        <v>1047</v>
      </c>
      <c r="E24" s="121">
        <f>SUM(E4:E23)</f>
        <v>289</v>
      </c>
      <c r="F24" s="122">
        <f>E24/C24</f>
        <v>1</v>
      </c>
      <c r="G24" s="120">
        <f>SUM(G4:G23)</f>
        <v>1429</v>
      </c>
      <c r="H24" s="121">
        <f>SUM(H4:H23)</f>
        <v>3569</v>
      </c>
      <c r="I24" s="123">
        <f>SUM(I4:I23)</f>
        <v>1429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136</v>
      </c>
      <c r="W24" s="121">
        <f>SUM(W4:W23)</f>
        <v>423</v>
      </c>
      <c r="X24" s="123">
        <f>SUM(X4:X23)</f>
        <v>136</v>
      </c>
      <c r="Y24" s="122">
        <f>X24/V24</f>
        <v>1</v>
      </c>
      <c r="Z24" s="127">
        <f>SUM(Z4:Z23)</f>
        <v>1854</v>
      </c>
      <c r="AA24" s="127">
        <f>SUM(AA4:AA23)</f>
        <v>1854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K9" sqref="K9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47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35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45</v>
      </c>
      <c r="B15" s="216"/>
      <c r="C15" s="217" t="s">
        <v>46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40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41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37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36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2017-09-04T08:37:40Z</cp:lastPrinted>
  <dcterms:created xsi:type="dcterms:W3CDTF">2013-02-04T07:20:24Z</dcterms:created>
  <dcterms:modified xsi:type="dcterms:W3CDTF">2017-09-04T08:37:41Z</dcterms:modified>
  <cp:category/>
  <cp:version/>
  <cp:contentType/>
  <cp:contentStatus/>
</cp:coreProperties>
</file>