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activeTab="3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<sst xmlns="http://schemas.openxmlformats.org/spreadsheetml/2006/main" count="192" uniqueCount="48">
  <si>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</si>
  <si>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</si>
  <si>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</si>
  <si>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</si>
  <si>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</si>
  <si>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</si>
  <si>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</si>
  <si>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</si>
  <si>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</si>
  <si>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</si>
  <si>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</si>
  <si>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</si>
  <si>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</si>
  <si>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</si>
  <si>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</si>
  <si>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</si>
  <si>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</si>
  <si>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</si>
  <si>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</si>
  <si>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</si>
  <si>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</si>
  <si>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</si>
  <si>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</si>
  <si>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</si>
  <si>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</si>
  <si>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</si>
  <si>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</si>
  <si>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</si>
  <si>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</si>
  <si>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</si>
  <si>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</si>
  <si>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</si>
  <si>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</si>
  <si>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</si>
  <si>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</si>
  <si>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</si>
  <si>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</si>
  <si>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</si>
  <si>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</si>
  <si>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</si>
  <si>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</si>
  <si>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 xml:space="preserve">         (підпис, П.І.Б.) </t>
  </si>
  <si>
    <t>Капітонов В.І.</t>
  </si>
  <si>
    <t>Коліщук З.М.</t>
  </si>
  <si>
    <t>Переясловська Ю.А.</t>
  </si>
  <si>
    <t>за         01.01-30.09.2017</t>
  </si>
  <si>
    <t>Керівника апарату</t>
  </si>
  <si>
    <t>Сац О.О.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</si>
</sst>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34</v>
      </c>
      <c r="C4" s="26">
        <v>0</v>
      </c>
      <c r="D4" s="25">
        <v>0</v>
      </c>
      <c r="E4" s="25">
        <v>0</v>
      </c>
      <c r="F4" s="25">
        <v>50</v>
      </c>
      <c r="G4" s="25">
        <v>155</v>
      </c>
      <c r="H4" s="25">
        <v>50</v>
      </c>
      <c r="I4" s="35">
        <v>345</v>
      </c>
      <c r="J4" s="36">
        <v>366</v>
      </c>
      <c r="K4" s="37">
        <v>345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39</v>
      </c>
      <c r="C5" s="26">
        <v>0</v>
      </c>
      <c r="D5" s="25">
        <v>0</v>
      </c>
      <c r="E5" s="25">
        <v>0</v>
      </c>
      <c r="F5" s="25">
        <v>87</v>
      </c>
      <c r="G5" s="25">
        <v>368</v>
      </c>
      <c r="H5" s="25">
        <v>87</v>
      </c>
      <c r="I5" s="35">
        <v>248</v>
      </c>
      <c r="J5" s="36">
        <v>243</v>
      </c>
      <c r="K5" s="37">
        <v>248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27" t="s">
        <v>32</v>
      </c>
      <c r="C6" s="26">
        <v>0</v>
      </c>
      <c r="D6" s="25">
        <v>0</v>
      </c>
      <c r="E6" s="25">
        <v>0</v>
      </c>
      <c r="F6" s="25">
        <v>2</v>
      </c>
      <c r="G6" s="25">
        <v>5</v>
      </c>
      <c r="H6" s="25">
        <v>2</v>
      </c>
      <c r="I6" s="35">
        <v>32</v>
      </c>
      <c r="J6" s="36">
        <v>33</v>
      </c>
      <c r="K6" s="37">
        <v>32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27" t="s">
        <v>33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38</v>
      </c>
      <c r="C8" s="26">
        <v>0</v>
      </c>
      <c r="D8" s="25">
        <v>0</v>
      </c>
      <c r="E8" s="25">
        <v>0</v>
      </c>
      <c r="F8" s="25">
        <v>49</v>
      </c>
      <c r="G8" s="25">
        <v>155</v>
      </c>
      <c r="H8" s="25">
        <v>49</v>
      </c>
      <c r="I8" s="35">
        <v>252</v>
      </c>
      <c r="J8" s="36">
        <v>304</v>
      </c>
      <c r="K8" s="37">
        <v>252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42</v>
      </c>
      <c r="C9" s="26">
        <v>0</v>
      </c>
      <c r="D9" s="25">
        <v>0</v>
      </c>
      <c r="E9" s="25">
        <v>0</v>
      </c>
      <c r="F9" s="25">
        <v>70</v>
      </c>
      <c r="G9" s="25">
        <v>234</v>
      </c>
      <c r="H9" s="25">
        <v>70</v>
      </c>
      <c r="I9" s="35">
        <v>223</v>
      </c>
      <c r="J9" s="36">
        <v>261</v>
      </c>
      <c r="K9" s="37">
        <v>223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43</v>
      </c>
      <c r="C10" s="26">
        <v>0</v>
      </c>
      <c r="D10" s="25">
        <v>0</v>
      </c>
      <c r="E10" s="25">
        <v>0</v>
      </c>
      <c r="F10" s="25">
        <v>58</v>
      </c>
      <c r="G10" s="25">
        <v>205</v>
      </c>
      <c r="H10" s="25">
        <v>58</v>
      </c>
      <c r="I10" s="35">
        <v>85</v>
      </c>
      <c r="J10" s="36">
        <v>87</v>
      </c>
      <c r="K10" s="37">
        <v>85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44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316</v>
      </c>
      <c r="G24" s="73">
        <f t="shared" si="0"/>
        <v>1122</v>
      </c>
      <c r="H24" s="73">
        <f t="shared" si="0"/>
        <v>316</v>
      </c>
      <c r="I24" s="73">
        <f t="shared" si="0"/>
        <v>1185</v>
      </c>
      <c r="J24" s="73">
        <f t="shared" si="0"/>
        <v>1294</v>
      </c>
      <c r="K24" s="74">
        <f t="shared" si="0"/>
        <v>1185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219</v>
      </c>
      <c r="G4" s="29">
        <v>500</v>
      </c>
      <c r="H4" s="29">
        <v>219</v>
      </c>
      <c r="I4" s="32">
        <v>55</v>
      </c>
      <c r="J4" s="33">
        <v>67</v>
      </c>
      <c r="K4" s="34">
        <v>55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358</v>
      </c>
      <c r="G5" s="25">
        <v>915</v>
      </c>
      <c r="H5" s="25">
        <v>358</v>
      </c>
      <c r="I5" s="35">
        <v>92</v>
      </c>
      <c r="J5" s="36">
        <v>139</v>
      </c>
      <c r="K5" s="37">
        <v>92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37</v>
      </c>
      <c r="G6" s="25">
        <v>99</v>
      </c>
      <c r="H6" s="25">
        <v>37</v>
      </c>
      <c r="I6" s="35">
        <v>8</v>
      </c>
      <c r="J6" s="36">
        <v>8</v>
      </c>
      <c r="K6" s="37">
        <v>8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330</v>
      </c>
      <c r="G8" s="25">
        <v>820</v>
      </c>
      <c r="H8" s="25">
        <v>330</v>
      </c>
      <c r="I8" s="35">
        <v>51</v>
      </c>
      <c r="J8" s="36">
        <v>68</v>
      </c>
      <c r="K8" s="37">
        <v>51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371</v>
      </c>
      <c r="G9" s="25">
        <v>908</v>
      </c>
      <c r="H9" s="25">
        <v>371</v>
      </c>
      <c r="I9" s="35">
        <v>123</v>
      </c>
      <c r="J9" s="36">
        <v>175</v>
      </c>
      <c r="K9" s="37">
        <v>123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289</v>
      </c>
      <c r="G10" s="25">
        <v>715</v>
      </c>
      <c r="H10" s="25">
        <v>289</v>
      </c>
      <c r="I10" s="35">
        <v>71</v>
      </c>
      <c r="J10" s="36">
        <v>112</v>
      </c>
      <c r="K10" s="37">
        <v>71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1604</v>
      </c>
      <c r="G24" s="73">
        <f t="shared" si="0"/>
        <v>3957</v>
      </c>
      <c r="H24" s="73">
        <f t="shared" si="0"/>
        <v>1604</v>
      </c>
      <c r="I24" s="73">
        <f t="shared" si="0"/>
        <v>400</v>
      </c>
      <c r="J24" s="73">
        <f t="shared" si="0"/>
        <v>569</v>
      </c>
      <c r="K24" s="74">
        <f t="shared" si="0"/>
        <v>400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21</v>
      </c>
      <c r="G4" s="25">
        <v>49</v>
      </c>
      <c r="H4" s="25">
        <v>21</v>
      </c>
      <c r="I4" s="35">
        <v>2</v>
      </c>
      <c r="J4" s="36">
        <v>2</v>
      </c>
      <c r="K4" s="37">
        <v>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31</v>
      </c>
      <c r="G5" s="25">
        <v>96</v>
      </c>
      <c r="H5" s="25">
        <v>31</v>
      </c>
      <c r="I5" s="35">
        <v>2</v>
      </c>
      <c r="J5" s="36">
        <v>2</v>
      </c>
      <c r="K5" s="37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3</v>
      </c>
      <c r="G6" s="25">
        <v>6</v>
      </c>
      <c r="H6" s="25">
        <v>3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39</v>
      </c>
      <c r="G8" s="25">
        <v>115</v>
      </c>
      <c r="H8" s="25">
        <v>39</v>
      </c>
      <c r="I8" s="35">
        <v>7</v>
      </c>
      <c r="J8" s="36">
        <v>10</v>
      </c>
      <c r="K8" s="37">
        <v>7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54</v>
      </c>
      <c r="G9" s="25">
        <v>168</v>
      </c>
      <c r="H9" s="25">
        <v>54</v>
      </c>
      <c r="I9" s="35">
        <v>5</v>
      </c>
      <c r="J9" s="36">
        <v>5</v>
      </c>
      <c r="K9" s="37">
        <v>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23</v>
      </c>
      <c r="G10" s="25">
        <v>89</v>
      </c>
      <c r="H10" s="25">
        <v>23</v>
      </c>
      <c r="I10" s="35">
        <v>2</v>
      </c>
      <c r="J10" s="36">
        <v>2</v>
      </c>
      <c r="K10" s="37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171</v>
      </c>
      <c r="G24" s="73">
        <f t="shared" si="0"/>
        <v>523</v>
      </c>
      <c r="H24" s="73">
        <f t="shared" si="0"/>
        <v>171</v>
      </c>
      <c r="I24" s="73">
        <f t="shared" si="0"/>
        <v>19</v>
      </c>
      <c r="J24" s="73">
        <f t="shared" si="0"/>
        <v>22</v>
      </c>
      <c r="K24" s="74">
        <f t="shared" si="0"/>
        <v>19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T5" sqref="T5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2</v>
      </c>
      <c r="G4" s="25">
        <v>4</v>
      </c>
      <c r="H4" s="25">
        <v>2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</v>
      </c>
      <c r="G8" s="25">
        <v>2</v>
      </c>
      <c r="H8" s="25">
        <v>1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3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Переясловська Ю.А.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5</v>
      </c>
      <c r="G24" s="73">
        <f t="shared" si="0"/>
        <v>10</v>
      </c>
      <c r="H24" s="73">
        <f t="shared" si="0"/>
        <v>5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F24" sqref="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3"/>
    </row>
    <row r="2" spans="1:35" ht="42.75" customHeight="1" thickBot="1">
      <c r="A2" s="193"/>
      <c r="B2" s="211"/>
      <c r="C2" s="163" t="s">
        <v>12</v>
      </c>
      <c r="D2" s="198"/>
      <c r="E2" s="210"/>
      <c r="F2" s="163" t="s">
        <v>1</v>
      </c>
      <c r="G2" s="200"/>
      <c r="H2" s="200"/>
      <c r="I2" s="201"/>
      <c r="J2" s="202" t="s">
        <v>2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4"/>
      <c r="Y2" s="197" t="s">
        <v>14</v>
      </c>
      <c r="Z2" s="198"/>
      <c r="AA2" s="198"/>
      <c r="AB2" s="199"/>
      <c r="AC2" s="197" t="s">
        <v>22</v>
      </c>
      <c r="AD2" s="198"/>
      <c r="AE2" s="198"/>
      <c r="AF2" s="199"/>
      <c r="AG2" s="205" t="s">
        <v>25</v>
      </c>
      <c r="AH2" s="206"/>
      <c r="AI2" s="207"/>
    </row>
    <row r="3" spans="1:35" ht="130.5" customHeight="1" thickBot="1">
      <c r="A3" s="193"/>
      <c r="B3" s="21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395</v>
      </c>
      <c r="G4" s="88">
        <f>IF(C4&lt;&gt;"",('Кримінальн справи'!G4+'Кримінальн справи'!J4),"")</f>
        <v>521</v>
      </c>
      <c r="H4" s="88">
        <f>IF(D4&lt;&gt;"",('Кримінальн справи'!H4+'Кримінальн справи'!K4),"")</f>
        <v>395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274</v>
      </c>
      <c r="K4" s="91">
        <f>IF(C4&lt;&gt;"",('Цивільні справи'!G4+'Цивільні справи'!J4),"")</f>
        <v>567</v>
      </c>
      <c r="L4" s="91">
        <f>IF(D4&lt;&gt;"",('Цивільні справи'!H4+'Цивільні справи'!K4),"")</f>
        <v>274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23</v>
      </c>
      <c r="Z4" s="91">
        <f>IF(C4&lt;&gt;"",('Адміністративні справи'!G4+'Адміністративні справи'!J4),"")</f>
        <v>51</v>
      </c>
      <c r="AA4" s="91">
        <f>IF(D4&lt;&gt;"",('Адміністративні справи'!H4+'Адміністративні справи'!K4),"")</f>
        <v>23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2</v>
      </c>
      <c r="AD4" s="91">
        <f>IF(C4&lt;&gt;"",('Справи про адмінправопорушення'!G4),"")</f>
        <v>4</v>
      </c>
      <c r="AE4" s="91">
        <f>IF(D4&lt;&gt;"",('Справи про адмінправопорушення'!H4),"")</f>
        <v>2</v>
      </c>
      <c r="AF4" s="94">
        <f>IF((AND(B4&lt;&gt;"",AC4&lt;&gt;0))&lt;&gt;TRUE,IF((AND(B4&lt;&gt;"",AC4=0))=TRUE,0,""),AE4/AC4)</f>
        <v>1</v>
      </c>
      <c r="AG4" s="133">
        <f>IF(B4&lt;&gt;"",F4+J4+Y4+AC4,"")</f>
        <v>694</v>
      </c>
      <c r="AH4" s="133">
        <f>IF(B4&lt;&gt;"",H4+L4+AA4+AE4,"")</f>
        <v>694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335</v>
      </c>
      <c r="G5" s="97">
        <f>IF(C5&lt;&gt;"",('Кримінальн справи'!G5+'Кримінальн справи'!J5),"")</f>
        <v>611</v>
      </c>
      <c r="H5" s="97">
        <f>IF(D5&lt;&gt;"",('Кримінальн справи'!H5+'Кримінальн справи'!K5),"")</f>
        <v>335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450</v>
      </c>
      <c r="K5" s="100">
        <f>IF(C5&lt;&gt;"",('Цивільні справи'!G5+'Цивільні справи'!J5),"")</f>
        <v>1054</v>
      </c>
      <c r="L5" s="100">
        <f>IF(D5&lt;&gt;"",('Цивільні справи'!H5+'Цивільні справи'!K5),"")</f>
        <v>450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33</v>
      </c>
      <c r="Z5" s="100">
        <f>IF(C5&lt;&gt;"",('Адміністративні справи'!G5+'Адміністративні справи'!J5),"")</f>
        <v>98</v>
      </c>
      <c r="AA5" s="100">
        <f>IF(D5&lt;&gt;"",('Адміністративні справи'!H5+'Адміністративні справи'!K5),"")</f>
        <v>33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819</v>
      </c>
      <c r="AH5" s="134">
        <f aca="true" t="shared" si="3" ref="AH5:AH23">IF(B5&lt;&gt;"",H5+L5+AA5+AE5,"")</f>
        <v>819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Моцний О.С.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34</v>
      </c>
      <c r="G6" s="97">
        <f>IF(C6&lt;&gt;"",('Кримінальн справи'!G6+'Кримінальн справи'!J6),"")</f>
        <v>38</v>
      </c>
      <c r="H6" s="97">
        <f>IF(D6&lt;&gt;"",('Кримінальн справи'!H6+'Кримінальн справи'!K6),"")</f>
        <v>34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45</v>
      </c>
      <c r="K6" s="100">
        <f>IF(C6&lt;&gt;"",('Цивільні справи'!G6+'Цивільні справи'!J6),"")</f>
        <v>107</v>
      </c>
      <c r="L6" s="100">
        <f>IF(D6&lt;&gt;"",('Цивільні справи'!H6+'Цивільні справи'!K6),"")</f>
        <v>45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4</v>
      </c>
      <c r="Z6" s="100">
        <f>IF(C6&lt;&gt;"",('Адміністративні справи'!G6+'Адміністративні справи'!J6),"")</f>
        <v>7</v>
      </c>
      <c r="AA6" s="100">
        <f>IF(D6&lt;&gt;"",('Адміністративні справи'!H6+'Адміністративні справи'!K6),"")</f>
        <v>4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83</v>
      </c>
      <c r="AH6" s="134">
        <f t="shared" si="3"/>
        <v>83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301</v>
      </c>
      <c r="G8" s="97">
        <f>IF(C8&lt;&gt;"",('Кримінальн справи'!G8+'Кримінальн справи'!J8),"")</f>
        <v>459</v>
      </c>
      <c r="H8" s="97">
        <f>IF(D8&lt;&gt;"",('Кримінальн справи'!H8+'Кримінальн справи'!K8),"")</f>
        <v>301</v>
      </c>
      <c r="I8" s="98">
        <f t="shared" si="1"/>
        <v>1</v>
      </c>
      <c r="J8" s="99">
        <f>IF(B8&lt;&gt;"",('Цивільні справи'!F8+'Цивільні справи'!I8),"")</f>
        <v>381</v>
      </c>
      <c r="K8" s="100">
        <f>IF(C8&lt;&gt;"",('Цивільні справи'!G8+'Цивільні справи'!J8),"")</f>
        <v>888</v>
      </c>
      <c r="L8" s="100">
        <f>IF(D8&lt;&gt;"",('Цивільні справи'!H8+'Цивільні справи'!K8),"")</f>
        <v>381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46</v>
      </c>
      <c r="Z8" s="100">
        <f>IF(C8&lt;&gt;"",('Адміністративні справи'!G8+'Адміністративні справи'!J8),"")</f>
        <v>125</v>
      </c>
      <c r="AA8" s="100">
        <f>IF(D8&lt;&gt;"",('Адміністративні справи'!H8+'Адміністративні справи'!K8),"")</f>
        <v>46</v>
      </c>
      <c r="AB8" s="98">
        <f t="shared" si="0"/>
        <v>1</v>
      </c>
      <c r="AC8" s="99">
        <f>IF(B8&lt;&gt;"",('Справи про адмінправопорушення'!F8),"")</f>
        <v>1</v>
      </c>
      <c r="AD8" s="100">
        <f>IF(C8&lt;&gt;"",('Справи про адмінправопорушення'!G8),"")</f>
        <v>2</v>
      </c>
      <c r="AE8" s="100">
        <f>IF(D8&lt;&gt;"",('Справи про адмінправопорушення'!H8),"")</f>
        <v>1</v>
      </c>
      <c r="AF8" s="128">
        <f t="shared" si="6"/>
        <v>1</v>
      </c>
      <c r="AG8" s="134">
        <f t="shared" si="2"/>
        <v>729</v>
      </c>
      <c r="AH8" s="134">
        <f t="shared" si="3"/>
        <v>729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293</v>
      </c>
      <c r="G9" s="97">
        <f>IF(C9&lt;&gt;"",('Кримінальн справи'!G9+'Кримінальн справи'!J9),"")</f>
        <v>495</v>
      </c>
      <c r="H9" s="97">
        <f>IF(D9&lt;&gt;"",('Кримінальн справи'!H9+'Кримінальн справи'!K9),"")</f>
        <v>293</v>
      </c>
      <c r="I9" s="98">
        <f t="shared" si="1"/>
        <v>1</v>
      </c>
      <c r="J9" s="99">
        <f>IF(B9&lt;&gt;"",('Цивільні справи'!F9+'Цивільні справи'!I9),"")</f>
        <v>494</v>
      </c>
      <c r="K9" s="100">
        <f>IF(C9&lt;&gt;"",('Цивільні справи'!G9+'Цивільні справи'!J9),"")</f>
        <v>1083</v>
      </c>
      <c r="L9" s="100">
        <f>IF(D9&lt;&gt;"",('Цивільні справи'!H9+'Цивільні справи'!K9),"")</f>
        <v>494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59</v>
      </c>
      <c r="Z9" s="100">
        <f>IF(C9&lt;&gt;"",('Адміністративні справи'!G9+'Адміністративні справи'!J9),"")</f>
        <v>173</v>
      </c>
      <c r="AA9" s="100">
        <f>IF(D9&lt;&gt;"",('Адміністративні справи'!H9+'Адміністративні справи'!K9),"")</f>
        <v>59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3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847</v>
      </c>
      <c r="AH9" s="134">
        <f t="shared" si="3"/>
        <v>847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143</v>
      </c>
      <c r="G10" s="97">
        <f>IF(C10&lt;&gt;"",('Кримінальн справи'!G10+'Кримінальн справи'!J10),"")</f>
        <v>292</v>
      </c>
      <c r="H10" s="97">
        <f>IF(D10&lt;&gt;"",('Кримінальн справи'!H10+'Кримінальн справи'!K10),"")</f>
        <v>143</v>
      </c>
      <c r="I10" s="98">
        <f t="shared" si="1"/>
        <v>1</v>
      </c>
      <c r="J10" s="99">
        <f>IF(B10&lt;&gt;"",('Цивільні справи'!F10+'Цивільні справи'!I10),"")</f>
        <v>360</v>
      </c>
      <c r="K10" s="100">
        <f>IF(C10&lt;&gt;"",('Цивільні справи'!G10+'Цивільні справи'!J10),"")</f>
        <v>827</v>
      </c>
      <c r="L10" s="100">
        <f>IF(D10&lt;&gt;"",('Цивільні справи'!H10+'Цивільні справи'!K10),"")</f>
        <v>360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25</v>
      </c>
      <c r="Z10" s="100">
        <f>IF(C10&lt;&gt;"",('Адміністративні справи'!G10+'Адміністративні справи'!J10),"")</f>
        <v>91</v>
      </c>
      <c r="AA10" s="100">
        <f>IF(D10&lt;&gt;"",('Адміністративні справи'!H10+'Адміністративні справи'!K10),"")</f>
        <v>25</v>
      </c>
      <c r="AB10" s="98">
        <f t="shared" si="0"/>
        <v>1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528</v>
      </c>
      <c r="AH10" s="134">
        <f t="shared" si="3"/>
        <v>528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Переясловська Ю.А.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0</v>
      </c>
      <c r="G11" s="97">
        <f>IF(C11&lt;&gt;"",('Кримінальн справи'!G11+'Кримінальн справи'!J11),"")</f>
        <v>0</v>
      </c>
      <c r="H11" s="97">
        <f>IF(D11&lt;&gt;"",('Кримінальн справи'!H11+'Кримінальн справи'!K11),"")</f>
        <v>0</v>
      </c>
      <c r="I11" s="98">
        <f t="shared" si="1"/>
        <v>0</v>
      </c>
      <c r="J11" s="99">
        <f>IF(B11&lt;&gt;"",('Цивільні справи'!F11+'Цивільні справи'!I11),"")</f>
        <v>0</v>
      </c>
      <c r="K11" s="100">
        <f>IF(C11&lt;&gt;"",('Цивільні справи'!G11+'Цивільні справи'!J11),"")</f>
        <v>0</v>
      </c>
      <c r="L11" s="100">
        <f>IF(D11&lt;&gt;"",('Цивільні справи'!H11+'Цивільні справи'!K11),"")</f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0</v>
      </c>
      <c r="Y11" s="99">
        <f>IF(B11&lt;&gt;"",('Адміністративні справи'!F11+'Адміністративні справи'!I11),"")</f>
        <v>0</v>
      </c>
      <c r="Z11" s="100">
        <f>IF(C11&lt;&gt;"",('Адміністративні справи'!G11+'Адміністративні справи'!J11),"")</f>
        <v>0</v>
      </c>
      <c r="AA11" s="100">
        <f>IF(D11&lt;&gt;"",('Адміністративні справи'!H11+'Адміністративні справи'!K11),"")</f>
        <v>0</v>
      </c>
      <c r="AB11" s="98">
        <f t="shared" si="0"/>
        <v>0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0</v>
      </c>
      <c r="AH11" s="134">
        <f t="shared" si="3"/>
        <v>0</v>
      </c>
      <c r="AI11" s="130">
        <f t="shared" si="4"/>
        <v>0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208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1501</v>
      </c>
      <c r="G24" s="111">
        <f t="shared" si="7"/>
        <v>2416</v>
      </c>
      <c r="H24" s="111">
        <f t="shared" si="7"/>
        <v>1501</v>
      </c>
      <c r="I24" s="112">
        <f>H24/F24</f>
        <v>1</v>
      </c>
      <c r="J24" s="71">
        <f>SUM(J4:J23)</f>
        <v>2004</v>
      </c>
      <c r="K24" s="111">
        <f>SUM(K4:K23)</f>
        <v>4526</v>
      </c>
      <c r="L24" s="113">
        <f>SUM(L4:L23)</f>
        <v>2004</v>
      </c>
      <c r="M24" s="209">
        <v>4692</v>
      </c>
      <c r="N24" s="209"/>
      <c r="O24" s="114">
        <f>SUM(O4:O23)</f>
        <v>4591</v>
      </c>
      <c r="P24" s="209">
        <v>762</v>
      </c>
      <c r="Q24" s="209"/>
      <c r="R24" s="114">
        <f>SUM(R4:R23)</f>
        <v>745</v>
      </c>
      <c r="S24" s="209">
        <v>2</v>
      </c>
      <c r="T24" s="209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190</v>
      </c>
      <c r="Z24" s="111">
        <f>SUM(Z4:Z23)</f>
        <v>545</v>
      </c>
      <c r="AA24" s="113">
        <f>SUM(AA4:AA23)</f>
        <v>190</v>
      </c>
      <c r="AB24" s="112">
        <f>AA24/Y24</f>
        <v>1</v>
      </c>
      <c r="AC24" s="71">
        <f>SUM(AC4:AC23)</f>
        <v>5</v>
      </c>
      <c r="AD24" s="111">
        <f>SUM(AD4:AD23)</f>
        <v>10</v>
      </c>
      <c r="AE24" s="113">
        <f>SUM(AE4:AE23)</f>
        <v>5</v>
      </c>
      <c r="AF24" s="112">
        <f>AE24/AC24</f>
        <v>1</v>
      </c>
      <c r="AG24" s="127">
        <f>SUM(AG4:AG23)</f>
        <v>3700</v>
      </c>
      <c r="AH24" s="127">
        <f>SUM(AH4:AH23)</f>
        <v>3700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C1:AI1"/>
    <mergeCell ref="AC2:AF2"/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H22" sqref="H22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8" ht="42.75" customHeight="1" thickBot="1">
      <c r="A2" s="193"/>
      <c r="B2" s="211"/>
      <c r="C2" s="163" t="s">
        <v>1</v>
      </c>
      <c r="D2" s="200"/>
      <c r="E2" s="200"/>
      <c r="F2" s="201"/>
      <c r="G2" s="202" t="s">
        <v>2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4"/>
      <c r="V2" s="197" t="s">
        <v>14</v>
      </c>
      <c r="W2" s="198"/>
      <c r="X2" s="198"/>
      <c r="Y2" s="199"/>
      <c r="Z2" s="205" t="s">
        <v>25</v>
      </c>
      <c r="AA2" s="206"/>
      <c r="AB2" s="207"/>
    </row>
    <row r="3" spans="1:28" ht="130.5" customHeight="1" thickBot="1">
      <c r="A3" s="193"/>
      <c r="B3" s="21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50</v>
      </c>
      <c r="D4" s="88">
        <f>IF(B4&lt;&gt;"",'Кримінальн справи'!G4,"")</f>
        <v>155</v>
      </c>
      <c r="E4" s="88">
        <f>IF(B4&lt;&gt;"",'Кримінальн справи'!H4,"")</f>
        <v>50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219</v>
      </c>
      <c r="H4" s="91">
        <f>IF(B4&lt;&gt;"",'Цивільні справи'!G4,"")</f>
        <v>500</v>
      </c>
      <c r="I4" s="91">
        <f>IF(B4&lt;&gt;"",'Цивільні справи'!H4,"")</f>
        <v>219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21</v>
      </c>
      <c r="W4" s="91">
        <f>IF(B4&lt;&gt;"",'Адміністративні справи'!G4,"")</f>
        <v>49</v>
      </c>
      <c r="X4" s="91">
        <f>IF(B4&lt;&gt;"",'Адміністративні справи'!H4,"")</f>
        <v>21</v>
      </c>
      <c r="Y4" s="94">
        <f>IF((AND(B4&lt;&gt;"",V4&lt;&gt;0))&lt;&gt;TRUE,IF((AND(B4&lt;&gt;"",V4=0))=TRUE,0,""),X4/V4)</f>
        <v>1</v>
      </c>
      <c r="Z4" s="136">
        <f>IF(B4&lt;&gt;"",C4+G4+V4,"")</f>
        <v>290</v>
      </c>
      <c r="AA4" s="137">
        <f>IF(B4&lt;&gt;"",E4+I4+X4,"")</f>
        <v>290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87</v>
      </c>
      <c r="D5" s="97">
        <f>IF(B5&lt;&gt;"",'Кримінальн справи'!G5,"")</f>
        <v>368</v>
      </c>
      <c r="E5" s="97">
        <f>IF(B5&lt;&gt;"",'Кримінальн справи'!H5,"")</f>
        <v>87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358</v>
      </c>
      <c r="H5" s="100">
        <f>IF(B5&lt;&gt;"",'Цивільні справи'!G5,"")</f>
        <v>915</v>
      </c>
      <c r="I5" s="100">
        <f>IF(B5&lt;&gt;"",'Цивільні справи'!H5,"")</f>
        <v>358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31</v>
      </c>
      <c r="W5" s="100">
        <f>IF(B5&lt;&gt;"",'Адміністративні справи'!G5,"")</f>
        <v>96</v>
      </c>
      <c r="X5" s="100">
        <f>IF(B5&lt;&gt;"",'Адміністративні справи'!H5,"")</f>
        <v>31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476</v>
      </c>
      <c r="AA5" s="132">
        <f aca="true" t="shared" si="4" ref="AA5:AA23">IF(B5&lt;&gt;"",E5+I5+X5,"")</f>
        <v>476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Моцний О.С.</v>
      </c>
      <c r="C6" s="66">
        <f>IF(B6&lt;&gt;"",'Кримінальн справи'!F6,"")</f>
        <v>2</v>
      </c>
      <c r="D6" s="97">
        <f>IF(B6&lt;&gt;"",'Кримінальн справи'!G6,"")</f>
        <v>5</v>
      </c>
      <c r="E6" s="97">
        <f>IF(B6&lt;&gt;"",'Кримінальн справи'!H6,"")</f>
        <v>2</v>
      </c>
      <c r="F6" s="98">
        <f t="shared" si="0"/>
        <v>1</v>
      </c>
      <c r="G6" s="99">
        <f>IF(B6&lt;&gt;"",'Цивільні справи'!F6,"")</f>
        <v>37</v>
      </c>
      <c r="H6" s="100">
        <f>IF(B6&lt;&gt;"",'Цивільні справи'!G6,"")</f>
        <v>99</v>
      </c>
      <c r="I6" s="100">
        <f>IF(B6&lt;&gt;"",'Цивільні справи'!H6,"")</f>
        <v>37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3</v>
      </c>
      <c r="W6" s="100">
        <f>IF(B6&lt;&gt;"",'Адміністративні справи'!G6,"")</f>
        <v>6</v>
      </c>
      <c r="X6" s="100">
        <f>IF(B6&lt;&gt;"",'Адміністративні справи'!H6,"")</f>
        <v>3</v>
      </c>
      <c r="Y6" s="128">
        <f t="shared" si="2"/>
        <v>1</v>
      </c>
      <c r="Z6" s="138">
        <f t="shared" si="3"/>
        <v>42</v>
      </c>
      <c r="AA6" s="132">
        <f t="shared" si="4"/>
        <v>42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49</v>
      </c>
      <c r="D8" s="97">
        <f>IF(B8&lt;&gt;"",'Кримінальн справи'!G8,"")</f>
        <v>155</v>
      </c>
      <c r="E8" s="97">
        <f>IF(B8&lt;&gt;"",'Кримінальн справи'!H8,"")</f>
        <v>49</v>
      </c>
      <c r="F8" s="98">
        <f t="shared" si="0"/>
        <v>1</v>
      </c>
      <c r="G8" s="99">
        <f>IF(B8&lt;&gt;"",'Цивільні справи'!F8,"")</f>
        <v>330</v>
      </c>
      <c r="H8" s="100">
        <f>IF(B8&lt;&gt;"",'Цивільні справи'!G8,"")</f>
        <v>820</v>
      </c>
      <c r="I8" s="100">
        <f>IF(B8&lt;&gt;"",'Цивільні справи'!H8,"")</f>
        <v>330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39</v>
      </c>
      <c r="W8" s="100">
        <f>IF(B8&lt;&gt;"",'Адміністративні справи'!G8,"")</f>
        <v>115</v>
      </c>
      <c r="X8" s="100">
        <f>IF(B8&lt;&gt;"",'Адміністративні справи'!H8,"")</f>
        <v>39</v>
      </c>
      <c r="Y8" s="128">
        <f t="shared" si="2"/>
        <v>1</v>
      </c>
      <c r="Z8" s="138">
        <f t="shared" si="3"/>
        <v>418</v>
      </c>
      <c r="AA8" s="132">
        <f t="shared" si="4"/>
        <v>418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70</v>
      </c>
      <c r="D9" s="97">
        <f>IF(B9&lt;&gt;"",'Кримінальн справи'!G9,"")</f>
        <v>234</v>
      </c>
      <c r="E9" s="97">
        <f>IF(B9&lt;&gt;"",'Кримінальн справи'!H9,"")</f>
        <v>70</v>
      </c>
      <c r="F9" s="98">
        <f t="shared" si="0"/>
        <v>1</v>
      </c>
      <c r="G9" s="99">
        <f>IF(B9&lt;&gt;"",'Цивільні справи'!F9,"")</f>
        <v>371</v>
      </c>
      <c r="H9" s="100">
        <f>IF(B9&lt;&gt;"",'Цивільні справи'!G9,"")</f>
        <v>908</v>
      </c>
      <c r="I9" s="100">
        <f>IF(B9&lt;&gt;"",'Цивільні справи'!H9,"")</f>
        <v>371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54</v>
      </c>
      <c r="W9" s="100">
        <f>IF(B9&lt;&gt;"",'Адміністративні справи'!G9,"")</f>
        <v>168</v>
      </c>
      <c r="X9" s="100">
        <f>IF(B9&lt;&gt;"",'Адміністративні справи'!H9,"")</f>
        <v>54</v>
      </c>
      <c r="Y9" s="128">
        <f t="shared" si="2"/>
        <v>1</v>
      </c>
      <c r="Z9" s="138">
        <f t="shared" si="3"/>
        <v>495</v>
      </c>
      <c r="AA9" s="132">
        <f t="shared" si="4"/>
        <v>495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58</v>
      </c>
      <c r="D10" s="97">
        <f>IF(B10&lt;&gt;"",'Кримінальн справи'!G10,"")</f>
        <v>205</v>
      </c>
      <c r="E10" s="97">
        <f>IF(B10&lt;&gt;"",'Кримінальн справи'!H10,"")</f>
        <v>58</v>
      </c>
      <c r="F10" s="98">
        <f t="shared" si="0"/>
        <v>1</v>
      </c>
      <c r="G10" s="99">
        <f>IF(B10&lt;&gt;"",'Цивільні справи'!F10,"")</f>
        <v>289</v>
      </c>
      <c r="H10" s="100">
        <f>IF(B10&lt;&gt;"",'Цивільні справи'!G10,"")</f>
        <v>715</v>
      </c>
      <c r="I10" s="100">
        <f>IF(B10&lt;&gt;"",'Цивільні справи'!H10,"")</f>
        <v>289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23</v>
      </c>
      <c r="W10" s="100">
        <f>IF(B10&lt;&gt;"",'Адміністративні справи'!G10,"")</f>
        <v>89</v>
      </c>
      <c r="X10" s="100">
        <f>IF(B10&lt;&gt;"",'Адміністративні справи'!H10,"")</f>
        <v>23</v>
      </c>
      <c r="Y10" s="128">
        <f t="shared" si="2"/>
        <v>1</v>
      </c>
      <c r="Z10" s="138">
        <f t="shared" si="3"/>
        <v>370</v>
      </c>
      <c r="AA10" s="132">
        <f t="shared" si="4"/>
        <v>370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Переясловська Ю.А.</v>
      </c>
      <c r="C11" s="66">
        <f>IF(B11&lt;&gt;"",'Кримінальн справи'!F11,"")</f>
        <v>0</v>
      </c>
      <c r="D11" s="97">
        <f>IF(B11&lt;&gt;"",'Кримінальн справи'!G11,"")</f>
        <v>0</v>
      </c>
      <c r="E11" s="97">
        <f>IF(B11&lt;&gt;"",'Кримінальн справи'!H11,"")</f>
        <v>0</v>
      </c>
      <c r="F11" s="98">
        <f t="shared" si="0"/>
        <v>0</v>
      </c>
      <c r="G11" s="99">
        <f>IF(B11&lt;&gt;"",'Цивільні справи'!F11,"")</f>
        <v>0</v>
      </c>
      <c r="H11" s="100">
        <f>IF(B11&lt;&gt;"",'Цивільні справи'!G11,"")</f>
        <v>0</v>
      </c>
      <c r="I11" s="100">
        <f>IF(B11&lt;&gt;"",'Цивільні справи'!H11,"")</f>
        <v>0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0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0</v>
      </c>
      <c r="AA11" s="132">
        <f t="shared" si="4"/>
        <v>0</v>
      </c>
      <c r="AB11" s="98">
        <f t="shared" si="5"/>
        <v>0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316</v>
      </c>
      <c r="D24" s="121">
        <f>SUM(D4:D23)</f>
        <v>1122</v>
      </c>
      <c r="E24" s="121">
        <f>SUM(E4:E23)</f>
        <v>316</v>
      </c>
      <c r="F24" s="122">
        <f>E24/C24</f>
        <v>1</v>
      </c>
      <c r="G24" s="120">
        <f>SUM(G4:G23)</f>
        <v>1604</v>
      </c>
      <c r="H24" s="121">
        <f>SUM(H4:H23)</f>
        <v>3957</v>
      </c>
      <c r="I24" s="123">
        <f>SUM(I4:I23)</f>
        <v>1604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171</v>
      </c>
      <c r="W24" s="121">
        <f>SUM(W4:W23)</f>
        <v>523</v>
      </c>
      <c r="X24" s="123">
        <f>SUM(X4:X23)</f>
        <v>171</v>
      </c>
      <c r="Y24" s="122">
        <f>X24/V24</f>
        <v>1</v>
      </c>
      <c r="Z24" s="127">
        <f>SUM(Z4:Z23)</f>
        <v>2091</v>
      </c>
      <c r="AA24" s="127">
        <f>SUM(AA4:AA23)</f>
        <v>2091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45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35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46</v>
      </c>
      <c r="B15" s="223"/>
      <c r="C15" s="224" t="s">
        <v>47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40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41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37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36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2017-09-04T08:37:40Z</cp:lastPrinted>
  <dcterms:created xsi:type="dcterms:W3CDTF">2013-02-04T07:20:24Z</dcterms:created>
  <dcterms:modified xsi:type="dcterms:W3CDTF">2017-10-04T12:08:42Z</dcterms:modified>
  <cp:category/>
  <cp:version/>
  <cp:contentType/>
  <cp:contentStatus/>
</cp:coreProperties>
</file>