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3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<sst xmlns="http://schemas.openxmlformats.org/spreadsheetml/2006/main" count="192" uniqueCount="48">
  <si>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</si>
  <si>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</si>
  <si>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</si>
  <si>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</si>
  <si>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</si>
  <si>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</si>
  <si>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</si>
  <si>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</si>
  <si>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</si>
  <si>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</si>
  <si>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</si>
  <si>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</si>
  <si>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</si>
  <si>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</si>
  <si>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</si>
  <si>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</si>
  <si>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</si>
  <si>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</si>
  <si>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</si>
  <si>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</si>
  <si>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</si>
  <si>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</si>
  <si>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</si>
  <si>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</si>
  <si>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</si>
  <si>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</si>
  <si>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</si>
  <si>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</si>
  <si>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</si>
  <si>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</si>
  <si>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</si>
  <si>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</si>
  <si>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</si>
  <si>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</si>
  <si>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</si>
  <si>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</si>
  <si>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</si>
  <si>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</si>
  <si>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</si>
  <si>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</si>
  <si>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</si>
  <si>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 xml:space="preserve">         (підпис, П.І.Б.) </t>
  </si>
  <si>
    <t>Капітонов В.І.</t>
  </si>
  <si>
    <t>Коліщук З.М.</t>
  </si>
  <si>
    <t>Переясловська Ю.А.</t>
  </si>
  <si>
    <t>Керівника апарату</t>
  </si>
  <si>
    <t>Сац О.О.</t>
  </si>
  <si>
    <t>за         01.01-30.11.2017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</si>
</sst>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15" sqref="W1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62</v>
      </c>
      <c r="G4" s="25">
        <v>203</v>
      </c>
      <c r="H4" s="25">
        <v>62</v>
      </c>
      <c r="I4" s="35">
        <v>456</v>
      </c>
      <c r="J4" s="36">
        <v>480</v>
      </c>
      <c r="K4" s="37">
        <v>456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112</v>
      </c>
      <c r="G5" s="25">
        <v>481</v>
      </c>
      <c r="H5" s="25">
        <v>112</v>
      </c>
      <c r="I5" s="35">
        <v>351</v>
      </c>
      <c r="J5" s="36">
        <v>356</v>
      </c>
      <c r="K5" s="37">
        <v>351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2</v>
      </c>
      <c r="G6" s="25">
        <v>5</v>
      </c>
      <c r="H6" s="25">
        <v>2</v>
      </c>
      <c r="I6" s="35">
        <v>32</v>
      </c>
      <c r="J6" s="36">
        <v>33</v>
      </c>
      <c r="K6" s="37">
        <v>32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64</v>
      </c>
      <c r="G8" s="25">
        <v>226</v>
      </c>
      <c r="H8" s="25">
        <v>64</v>
      </c>
      <c r="I8" s="35">
        <v>386</v>
      </c>
      <c r="J8" s="36">
        <v>484</v>
      </c>
      <c r="K8" s="37">
        <v>386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42</v>
      </c>
      <c r="C9" s="26">
        <v>0</v>
      </c>
      <c r="D9" s="25">
        <v>0</v>
      </c>
      <c r="E9" s="25">
        <v>0</v>
      </c>
      <c r="F9" s="25">
        <v>96</v>
      </c>
      <c r="G9" s="25">
        <v>326</v>
      </c>
      <c r="H9" s="25">
        <v>96</v>
      </c>
      <c r="I9" s="35">
        <v>273</v>
      </c>
      <c r="J9" s="36">
        <v>336</v>
      </c>
      <c r="K9" s="37">
        <v>273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43</v>
      </c>
      <c r="C10" s="26">
        <v>0</v>
      </c>
      <c r="D10" s="25">
        <v>0</v>
      </c>
      <c r="E10" s="25">
        <v>0</v>
      </c>
      <c r="F10" s="25">
        <v>58</v>
      </c>
      <c r="G10" s="25">
        <v>205</v>
      </c>
      <c r="H10" s="25">
        <v>58</v>
      </c>
      <c r="I10" s="35">
        <v>85</v>
      </c>
      <c r="J10" s="36">
        <v>87</v>
      </c>
      <c r="K10" s="37">
        <v>85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44</v>
      </c>
      <c r="C11" s="26">
        <v>0</v>
      </c>
      <c r="D11" s="25">
        <v>0</v>
      </c>
      <c r="E11" s="25">
        <v>0</v>
      </c>
      <c r="F11" s="25">
        <v>1</v>
      </c>
      <c r="G11" s="25">
        <v>3</v>
      </c>
      <c r="H11" s="25">
        <v>1</v>
      </c>
      <c r="I11" s="35">
        <v>12</v>
      </c>
      <c r="J11" s="36">
        <v>12</v>
      </c>
      <c r="K11" s="37">
        <v>12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395</v>
      </c>
      <c r="G24" s="73">
        <f t="shared" si="0"/>
        <v>1449</v>
      </c>
      <c r="H24" s="73">
        <f t="shared" si="0"/>
        <v>395</v>
      </c>
      <c r="I24" s="73">
        <f t="shared" si="0"/>
        <v>1595</v>
      </c>
      <c r="J24" s="73">
        <f t="shared" si="0"/>
        <v>1788</v>
      </c>
      <c r="K24" s="74">
        <f t="shared" si="0"/>
        <v>1595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11" sqref="W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320</v>
      </c>
      <c r="G4" s="29">
        <v>720</v>
      </c>
      <c r="H4" s="29">
        <v>320</v>
      </c>
      <c r="I4" s="32">
        <v>79</v>
      </c>
      <c r="J4" s="33">
        <v>116</v>
      </c>
      <c r="K4" s="34">
        <v>79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490</v>
      </c>
      <c r="G5" s="25">
        <v>1294</v>
      </c>
      <c r="H5" s="25">
        <v>490</v>
      </c>
      <c r="I5" s="35">
        <v>112</v>
      </c>
      <c r="J5" s="36">
        <v>169</v>
      </c>
      <c r="K5" s="37">
        <v>112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37</v>
      </c>
      <c r="G6" s="25">
        <v>99</v>
      </c>
      <c r="H6" s="25">
        <v>37</v>
      </c>
      <c r="I6" s="35">
        <v>8</v>
      </c>
      <c r="J6" s="36">
        <v>8</v>
      </c>
      <c r="K6" s="37">
        <v>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447</v>
      </c>
      <c r="G8" s="25">
        <v>1208</v>
      </c>
      <c r="H8" s="25">
        <v>447</v>
      </c>
      <c r="I8" s="35">
        <v>69</v>
      </c>
      <c r="J8" s="36">
        <v>92</v>
      </c>
      <c r="K8" s="37">
        <v>69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452</v>
      </c>
      <c r="G9" s="25">
        <v>1094</v>
      </c>
      <c r="H9" s="25">
        <v>452</v>
      </c>
      <c r="I9" s="35">
        <v>146</v>
      </c>
      <c r="J9" s="36">
        <v>212</v>
      </c>
      <c r="K9" s="37">
        <v>146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289</v>
      </c>
      <c r="G10" s="25">
        <v>715</v>
      </c>
      <c r="H10" s="25">
        <v>289</v>
      </c>
      <c r="I10" s="35">
        <v>71</v>
      </c>
      <c r="J10" s="36">
        <v>112</v>
      </c>
      <c r="K10" s="37">
        <v>71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33</v>
      </c>
      <c r="G11" s="25">
        <v>67</v>
      </c>
      <c r="H11" s="25">
        <v>33</v>
      </c>
      <c r="I11" s="35">
        <v>1</v>
      </c>
      <c r="J11" s="36">
        <v>1</v>
      </c>
      <c r="K11" s="37">
        <v>1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2068</v>
      </c>
      <c r="G24" s="73">
        <f t="shared" si="0"/>
        <v>5197</v>
      </c>
      <c r="H24" s="73">
        <f t="shared" si="0"/>
        <v>2068</v>
      </c>
      <c r="I24" s="73">
        <f t="shared" si="0"/>
        <v>486</v>
      </c>
      <c r="J24" s="73">
        <f t="shared" si="0"/>
        <v>710</v>
      </c>
      <c r="K24" s="74">
        <f t="shared" si="0"/>
        <v>486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42</v>
      </c>
      <c r="G4" s="25">
        <v>103</v>
      </c>
      <c r="H4" s="25">
        <v>42</v>
      </c>
      <c r="I4" s="35">
        <v>3</v>
      </c>
      <c r="J4" s="36">
        <v>3</v>
      </c>
      <c r="K4" s="37">
        <v>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52</v>
      </c>
      <c r="G5" s="25">
        <v>158</v>
      </c>
      <c r="H5" s="25">
        <v>52</v>
      </c>
      <c r="I5" s="35">
        <v>3</v>
      </c>
      <c r="J5" s="36">
        <v>3</v>
      </c>
      <c r="K5" s="37">
        <v>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</v>
      </c>
      <c r="G6" s="25">
        <v>6</v>
      </c>
      <c r="H6" s="25">
        <v>3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71</v>
      </c>
      <c r="G8" s="25">
        <v>225</v>
      </c>
      <c r="H8" s="25">
        <v>71</v>
      </c>
      <c r="I8" s="35">
        <v>9</v>
      </c>
      <c r="J8" s="36">
        <v>15</v>
      </c>
      <c r="K8" s="37">
        <v>9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77</v>
      </c>
      <c r="G9" s="25">
        <v>248</v>
      </c>
      <c r="H9" s="25">
        <v>77</v>
      </c>
      <c r="I9" s="35">
        <v>5</v>
      </c>
      <c r="J9" s="36">
        <v>5</v>
      </c>
      <c r="K9" s="37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23</v>
      </c>
      <c r="G10" s="25">
        <v>89</v>
      </c>
      <c r="H10" s="25">
        <v>23</v>
      </c>
      <c r="I10" s="35">
        <v>2</v>
      </c>
      <c r="J10" s="36">
        <v>2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268</v>
      </c>
      <c r="G24" s="73">
        <f t="shared" si="0"/>
        <v>829</v>
      </c>
      <c r="H24" s="73">
        <f t="shared" si="0"/>
        <v>268</v>
      </c>
      <c r="I24" s="73">
        <f t="shared" si="0"/>
        <v>23</v>
      </c>
      <c r="J24" s="73">
        <f t="shared" si="0"/>
        <v>29</v>
      </c>
      <c r="K24" s="74">
        <f t="shared" si="0"/>
        <v>23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4">
      <selection activeCell="T10" sqref="T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3</v>
      </c>
      <c r="G4" s="25">
        <v>5</v>
      </c>
      <c r="H4" s="25">
        <v>3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3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1</v>
      </c>
      <c r="G10" s="25">
        <v>1</v>
      </c>
      <c r="H10" s="41">
        <v>1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Переясловська Ю.А.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7</v>
      </c>
      <c r="G24" s="73">
        <f t="shared" si="0"/>
        <v>12</v>
      </c>
      <c r="H24" s="73">
        <f t="shared" si="0"/>
        <v>7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F24" sqref="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63" t="s">
        <v>12</v>
      </c>
      <c r="D2" s="199"/>
      <c r="E2" s="200"/>
      <c r="F2" s="163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518</v>
      </c>
      <c r="G4" s="88">
        <f>IF(C4&lt;&gt;"",('Кримінальн справи'!G4+'Кримінальн справи'!J4),"")</f>
        <v>683</v>
      </c>
      <c r="H4" s="88">
        <f>IF(D4&lt;&gt;"",('Кримінальн справи'!H4+'Кримінальн справи'!K4),"")</f>
        <v>518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399</v>
      </c>
      <c r="K4" s="91">
        <f>IF(C4&lt;&gt;"",('Цивільні справи'!G4+'Цивільні справи'!J4),"")</f>
        <v>836</v>
      </c>
      <c r="L4" s="91">
        <f>IF(D4&lt;&gt;"",('Цивільні справи'!H4+'Цивільні справи'!K4),"")</f>
        <v>399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45</v>
      </c>
      <c r="Z4" s="91">
        <f>IF(C4&lt;&gt;"",('Адміністративні справи'!G4+'Адміністративні справи'!J4),"")</f>
        <v>106</v>
      </c>
      <c r="AA4" s="91">
        <f>IF(D4&lt;&gt;"",('Адміністративні справи'!H4+'Адміністративні справи'!K4),"")</f>
        <v>45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3</v>
      </c>
      <c r="AD4" s="91">
        <f>IF(C4&lt;&gt;"",('Справи про адмінправопорушення'!G4),"")</f>
        <v>5</v>
      </c>
      <c r="AE4" s="91">
        <f>IF(D4&lt;&gt;"",('Справи про адмінправопорушення'!H4),"")</f>
        <v>3</v>
      </c>
      <c r="AF4" s="94">
        <f>IF((AND(B4&lt;&gt;"",AC4&lt;&gt;0))&lt;&gt;TRUE,IF((AND(B4&lt;&gt;"",AC4=0))=TRUE,0,""),AE4/AC4)</f>
        <v>1</v>
      </c>
      <c r="AG4" s="133">
        <f>IF(B4&lt;&gt;"",F4+J4+Y4+AC4,"")</f>
        <v>965</v>
      </c>
      <c r="AH4" s="133">
        <f>IF(B4&lt;&gt;"",H4+L4+AA4+AE4,"")</f>
        <v>965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463</v>
      </c>
      <c r="G5" s="97">
        <f>IF(C5&lt;&gt;"",('Кримінальн справи'!G5+'Кримінальн справи'!J5),"")</f>
        <v>837</v>
      </c>
      <c r="H5" s="97">
        <f>IF(D5&lt;&gt;"",('Кримінальн справи'!H5+'Кримінальн справи'!K5),"")</f>
        <v>463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602</v>
      </c>
      <c r="K5" s="100">
        <f>IF(C5&lt;&gt;"",('Цивільні справи'!G5+'Цивільні справи'!J5),"")</f>
        <v>1463</v>
      </c>
      <c r="L5" s="100">
        <f>IF(D5&lt;&gt;"",('Цивільні справи'!H5+'Цивільні справи'!K5),"")</f>
        <v>602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55</v>
      </c>
      <c r="Z5" s="100">
        <f>IF(C5&lt;&gt;"",('Адміністративні справи'!G5+'Адміністративні справи'!J5),"")</f>
        <v>161</v>
      </c>
      <c r="AA5" s="100">
        <f>IF(D5&lt;&gt;"",('Адміністративні справи'!H5+'Адміністративні справи'!K5),"")</f>
        <v>55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1121</v>
      </c>
      <c r="AH5" s="134">
        <f aca="true" t="shared" si="3" ref="AH5:AH23">IF(B5&lt;&gt;"",H5+L5+AA5+AE5,"")</f>
        <v>1121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34</v>
      </c>
      <c r="G6" s="97">
        <f>IF(C6&lt;&gt;"",('Кримінальн справи'!G6+'Кримінальн справи'!J6),"")</f>
        <v>38</v>
      </c>
      <c r="H6" s="97">
        <f>IF(D6&lt;&gt;"",('Кримінальн справи'!H6+'Кримінальн справи'!K6),"")</f>
        <v>34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45</v>
      </c>
      <c r="K6" s="100">
        <f>IF(C6&lt;&gt;"",('Цивільні справи'!G6+'Цивільні справи'!J6),"")</f>
        <v>107</v>
      </c>
      <c r="L6" s="100">
        <f>IF(D6&lt;&gt;"",('Цивільні справи'!H6+'Цивільні справи'!K6),"")</f>
        <v>45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4</v>
      </c>
      <c r="Z6" s="100">
        <f>IF(C6&lt;&gt;"",('Адміністративні справи'!G6+'Адміністративні справи'!J6),"")</f>
        <v>7</v>
      </c>
      <c r="AA6" s="100">
        <f>IF(D6&lt;&gt;"",('Адміністративні справи'!H6+'Адміністративні справи'!K6),"")</f>
        <v>4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83</v>
      </c>
      <c r="AH6" s="134">
        <f t="shared" si="3"/>
        <v>83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450</v>
      </c>
      <c r="G8" s="97">
        <f>IF(C8&lt;&gt;"",('Кримінальн справи'!G8+'Кримінальн справи'!J8),"")</f>
        <v>710</v>
      </c>
      <c r="H8" s="97">
        <f>IF(D8&lt;&gt;"",('Кримінальн справи'!H8+'Кримінальн справи'!K8),"")</f>
        <v>450</v>
      </c>
      <c r="I8" s="98">
        <f t="shared" si="1"/>
        <v>1</v>
      </c>
      <c r="J8" s="99">
        <f>IF(B8&lt;&gt;"",('Цивільні справи'!F8+'Цивільні справи'!I8),"")</f>
        <v>516</v>
      </c>
      <c r="K8" s="100">
        <f>IF(C8&lt;&gt;"",('Цивільні справи'!G8+'Цивільні справи'!J8),"")</f>
        <v>1300</v>
      </c>
      <c r="L8" s="100">
        <f>IF(D8&lt;&gt;"",('Цивільні справи'!H8+'Цивільні справи'!K8),"")</f>
        <v>516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80</v>
      </c>
      <c r="Z8" s="100">
        <f>IF(C8&lt;&gt;"",('Адміністративні справи'!G8+'Адміністративні справи'!J8),"")</f>
        <v>240</v>
      </c>
      <c r="AA8" s="100">
        <f>IF(D8&lt;&gt;"",('Адміністративні справи'!H8+'Адміністративні справи'!K8),"")</f>
        <v>80</v>
      </c>
      <c r="AB8" s="98">
        <f t="shared" si="0"/>
        <v>1</v>
      </c>
      <c r="AC8" s="99">
        <f>IF(B8&lt;&gt;"",('Справи про адмінправопорушення'!F8),"")</f>
        <v>1</v>
      </c>
      <c r="AD8" s="100">
        <f>IF(C8&lt;&gt;"",('Справи про адмінправопорушення'!G8),"")</f>
        <v>2</v>
      </c>
      <c r="AE8" s="100">
        <f>IF(D8&lt;&gt;"",('Справи про адмінправопорушення'!H8),"")</f>
        <v>1</v>
      </c>
      <c r="AF8" s="128">
        <f t="shared" si="6"/>
        <v>1</v>
      </c>
      <c r="AG8" s="134">
        <f t="shared" si="2"/>
        <v>1047</v>
      </c>
      <c r="AH8" s="134">
        <f t="shared" si="3"/>
        <v>1047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369</v>
      </c>
      <c r="G9" s="97">
        <f>IF(C9&lt;&gt;"",('Кримінальн справи'!G9+'Кримінальн справи'!J9),"")</f>
        <v>662</v>
      </c>
      <c r="H9" s="97">
        <f>IF(D9&lt;&gt;"",('Кримінальн справи'!H9+'Кримінальн справи'!K9),"")</f>
        <v>369</v>
      </c>
      <c r="I9" s="98">
        <f t="shared" si="1"/>
        <v>1</v>
      </c>
      <c r="J9" s="99">
        <f>IF(B9&lt;&gt;"",('Цивільні справи'!F9+'Цивільні справи'!I9),"")</f>
        <v>598</v>
      </c>
      <c r="K9" s="100">
        <f>IF(C9&lt;&gt;"",('Цивільні справи'!G9+'Цивільні справи'!J9),"")</f>
        <v>1306</v>
      </c>
      <c r="L9" s="100">
        <f>IF(D9&lt;&gt;"",('Цивільні справи'!H9+'Цивільні справи'!K9),"")</f>
        <v>598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82</v>
      </c>
      <c r="Z9" s="100">
        <f>IF(C9&lt;&gt;"",('Адміністративні справи'!G9+'Адміністративні справи'!J9),"")</f>
        <v>253</v>
      </c>
      <c r="AA9" s="100">
        <f>IF(D9&lt;&gt;"",('Адміністративні справи'!H9+'Адміністративні справи'!K9),"")</f>
        <v>82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1050</v>
      </c>
      <c r="AH9" s="134">
        <f t="shared" si="3"/>
        <v>1050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143</v>
      </c>
      <c r="G10" s="97">
        <f>IF(C10&lt;&gt;"",('Кримінальн справи'!G10+'Кримінальн справи'!J10),"")</f>
        <v>292</v>
      </c>
      <c r="H10" s="97">
        <f>IF(D10&lt;&gt;"",('Кримінальн справи'!H10+'Кримінальн справи'!K10),"")</f>
        <v>143</v>
      </c>
      <c r="I10" s="98">
        <f t="shared" si="1"/>
        <v>1</v>
      </c>
      <c r="J10" s="99">
        <f>IF(B10&lt;&gt;"",('Цивільні справи'!F10+'Цивільні справи'!I10),"")</f>
        <v>360</v>
      </c>
      <c r="K10" s="100">
        <f>IF(C10&lt;&gt;"",('Цивільні справи'!G10+'Цивільні справи'!J10),"")</f>
        <v>827</v>
      </c>
      <c r="L10" s="100">
        <f>IF(D10&lt;&gt;"",('Цивільні справи'!H10+'Цивільні справи'!K10),"")</f>
        <v>360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25</v>
      </c>
      <c r="Z10" s="100">
        <f>IF(C10&lt;&gt;"",('Адміністративні справи'!G10+'Адміністративні справи'!J10),"")</f>
        <v>91</v>
      </c>
      <c r="AA10" s="100">
        <f>IF(D10&lt;&gt;"",('Адміністративні справи'!H10+'Адміністративні справи'!K10),"")</f>
        <v>25</v>
      </c>
      <c r="AB10" s="98">
        <f t="shared" si="0"/>
        <v>1</v>
      </c>
      <c r="AC10" s="99">
        <f>IF(B10&lt;&gt;"",('Справи про адмінправопорушення'!F10),"")</f>
        <v>1</v>
      </c>
      <c r="AD10" s="100">
        <f>IF(C10&lt;&gt;"",('Справи про адмінправопорушення'!G10),"")</f>
        <v>1</v>
      </c>
      <c r="AE10" s="100">
        <f>IF(D10&lt;&gt;"",('Справи про адмінправопорушення'!H10),"")</f>
        <v>1</v>
      </c>
      <c r="AF10" s="128">
        <f t="shared" si="6"/>
        <v>1</v>
      </c>
      <c r="AG10" s="134">
        <f t="shared" si="2"/>
        <v>529</v>
      </c>
      <c r="AH10" s="134">
        <f t="shared" si="3"/>
        <v>529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Переясловська Ю.А.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13</v>
      </c>
      <c r="G11" s="97">
        <f>IF(C11&lt;&gt;"",('Кримінальн справи'!G11+'Кримінальн справи'!J11),"")</f>
        <v>15</v>
      </c>
      <c r="H11" s="97">
        <f>IF(D11&lt;&gt;"",('Кримінальн справи'!H11+'Кримінальн справи'!K11),"")</f>
        <v>13</v>
      </c>
      <c r="I11" s="98">
        <f t="shared" si="1"/>
        <v>1</v>
      </c>
      <c r="J11" s="99">
        <f>IF(B11&lt;&gt;"",('Цивільні справи'!F11+'Цивільні справи'!I11),"")</f>
        <v>34</v>
      </c>
      <c r="K11" s="100">
        <f>IF(C11&lt;&gt;"",('Цивільні справи'!G11+'Цивільні справи'!J11),"")</f>
        <v>68</v>
      </c>
      <c r="L11" s="100">
        <f>IF(D11&lt;&gt;"",('Цивільні справи'!H11+'Цивільні справи'!K11),"")</f>
        <v>34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47</v>
      </c>
      <c r="AH11" s="134">
        <f t="shared" si="3"/>
        <v>47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1990</v>
      </c>
      <c r="G24" s="111">
        <f t="shared" si="7"/>
        <v>3237</v>
      </c>
      <c r="H24" s="111">
        <f t="shared" si="7"/>
        <v>1990</v>
      </c>
      <c r="I24" s="112">
        <f>H24/F24</f>
        <v>1</v>
      </c>
      <c r="J24" s="71">
        <f>SUM(J4:J23)</f>
        <v>2554</v>
      </c>
      <c r="K24" s="111">
        <f>SUM(K4:K23)</f>
        <v>5907</v>
      </c>
      <c r="L24" s="113">
        <f>SUM(L4:L23)</f>
        <v>2554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291</v>
      </c>
      <c r="Z24" s="111">
        <f>SUM(Z4:Z23)</f>
        <v>858</v>
      </c>
      <c r="AA24" s="113">
        <f>SUM(AA4:AA23)</f>
        <v>291</v>
      </c>
      <c r="AB24" s="112">
        <f>AA24/Y24</f>
        <v>1</v>
      </c>
      <c r="AC24" s="71">
        <f>SUM(AC4:AC23)</f>
        <v>7</v>
      </c>
      <c r="AD24" s="111">
        <f>SUM(AD4:AD23)</f>
        <v>12</v>
      </c>
      <c r="AE24" s="113">
        <f>SUM(AE4:AE23)</f>
        <v>7</v>
      </c>
      <c r="AF24" s="112">
        <f>AE24/AC24</f>
        <v>1</v>
      </c>
      <c r="AG24" s="127">
        <f>SUM(AG4:AG23)</f>
        <v>4842</v>
      </c>
      <c r="AH24" s="127">
        <f>SUM(AH4:AH23)</f>
        <v>4842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63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62</v>
      </c>
      <c r="D4" s="88">
        <f>IF(B4&lt;&gt;"",'Кримінальн справи'!G4,"")</f>
        <v>203</v>
      </c>
      <c r="E4" s="88">
        <f>IF(B4&lt;&gt;"",'Кримінальн справи'!H4,"")</f>
        <v>62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320</v>
      </c>
      <c r="H4" s="91">
        <f>IF(B4&lt;&gt;"",'Цивільні справи'!G4,"")</f>
        <v>720</v>
      </c>
      <c r="I4" s="91">
        <f>IF(B4&lt;&gt;"",'Цивільні справи'!H4,"")</f>
        <v>320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42</v>
      </c>
      <c r="W4" s="91">
        <f>IF(B4&lt;&gt;"",'Адміністративні справи'!G4,"")</f>
        <v>103</v>
      </c>
      <c r="X4" s="91">
        <f>IF(B4&lt;&gt;"",'Адміністративні справи'!H4,"")</f>
        <v>42</v>
      </c>
      <c r="Y4" s="94">
        <f>IF((AND(B4&lt;&gt;"",V4&lt;&gt;0))&lt;&gt;TRUE,IF((AND(B4&lt;&gt;"",V4=0))=TRUE,0,""),X4/V4)</f>
        <v>1</v>
      </c>
      <c r="Z4" s="136">
        <f>IF(B4&lt;&gt;"",C4+G4+V4,"")</f>
        <v>424</v>
      </c>
      <c r="AA4" s="137">
        <f>IF(B4&lt;&gt;"",E4+I4+X4,"")</f>
        <v>424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112</v>
      </c>
      <c r="D5" s="97">
        <f>IF(B5&lt;&gt;"",'Кримінальн справи'!G5,"")</f>
        <v>481</v>
      </c>
      <c r="E5" s="97">
        <f>IF(B5&lt;&gt;"",'Кримінальн справи'!H5,"")</f>
        <v>112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490</v>
      </c>
      <c r="H5" s="100">
        <f>IF(B5&lt;&gt;"",'Цивільні справи'!G5,"")</f>
        <v>1294</v>
      </c>
      <c r="I5" s="100">
        <f>IF(B5&lt;&gt;"",'Цивільні справи'!H5,"")</f>
        <v>490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52</v>
      </c>
      <c r="W5" s="100">
        <f>IF(B5&lt;&gt;"",'Адміністративні справи'!G5,"")</f>
        <v>158</v>
      </c>
      <c r="X5" s="100">
        <f>IF(B5&lt;&gt;"",'Адміністративні справи'!H5,"")</f>
        <v>52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654</v>
      </c>
      <c r="AA5" s="132">
        <f aca="true" t="shared" si="4" ref="AA5:AA23">IF(B5&lt;&gt;"",E5+I5+X5,"")</f>
        <v>654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2</v>
      </c>
      <c r="D6" s="97">
        <f>IF(B6&lt;&gt;"",'Кримінальн справи'!G6,"")</f>
        <v>5</v>
      </c>
      <c r="E6" s="97">
        <f>IF(B6&lt;&gt;"",'Кримінальн справи'!H6,"")</f>
        <v>2</v>
      </c>
      <c r="F6" s="98">
        <f t="shared" si="0"/>
        <v>1</v>
      </c>
      <c r="G6" s="99">
        <f>IF(B6&lt;&gt;"",'Цивільні справи'!F6,"")</f>
        <v>37</v>
      </c>
      <c r="H6" s="100">
        <f>IF(B6&lt;&gt;"",'Цивільні справи'!G6,"")</f>
        <v>99</v>
      </c>
      <c r="I6" s="100">
        <f>IF(B6&lt;&gt;"",'Цивільні справи'!H6,"")</f>
        <v>37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3</v>
      </c>
      <c r="W6" s="100">
        <f>IF(B6&lt;&gt;"",'Адміністративні справи'!G6,"")</f>
        <v>6</v>
      </c>
      <c r="X6" s="100">
        <f>IF(B6&lt;&gt;"",'Адміністративні справи'!H6,"")</f>
        <v>3</v>
      </c>
      <c r="Y6" s="128">
        <f t="shared" si="2"/>
        <v>1</v>
      </c>
      <c r="Z6" s="138">
        <f t="shared" si="3"/>
        <v>42</v>
      </c>
      <c r="AA6" s="132">
        <f t="shared" si="4"/>
        <v>42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64</v>
      </c>
      <c r="D8" s="97">
        <f>IF(B8&lt;&gt;"",'Кримінальн справи'!G8,"")</f>
        <v>226</v>
      </c>
      <c r="E8" s="97">
        <f>IF(B8&lt;&gt;"",'Кримінальн справи'!H8,"")</f>
        <v>64</v>
      </c>
      <c r="F8" s="98">
        <f t="shared" si="0"/>
        <v>1</v>
      </c>
      <c r="G8" s="99">
        <f>IF(B8&lt;&gt;"",'Цивільні справи'!F8,"")</f>
        <v>447</v>
      </c>
      <c r="H8" s="100">
        <f>IF(B8&lt;&gt;"",'Цивільні справи'!G8,"")</f>
        <v>1208</v>
      </c>
      <c r="I8" s="100">
        <f>IF(B8&lt;&gt;"",'Цивільні справи'!H8,"")</f>
        <v>447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71</v>
      </c>
      <c r="W8" s="100">
        <f>IF(B8&lt;&gt;"",'Адміністративні справи'!G8,"")</f>
        <v>225</v>
      </c>
      <c r="X8" s="100">
        <f>IF(B8&lt;&gt;"",'Адміністративні справи'!H8,"")</f>
        <v>71</v>
      </c>
      <c r="Y8" s="128">
        <f t="shared" si="2"/>
        <v>1</v>
      </c>
      <c r="Z8" s="138">
        <f t="shared" si="3"/>
        <v>582</v>
      </c>
      <c r="AA8" s="132">
        <f t="shared" si="4"/>
        <v>582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96</v>
      </c>
      <c r="D9" s="97">
        <f>IF(B9&lt;&gt;"",'Кримінальн справи'!G9,"")</f>
        <v>326</v>
      </c>
      <c r="E9" s="97">
        <f>IF(B9&lt;&gt;"",'Кримінальн справи'!H9,"")</f>
        <v>96</v>
      </c>
      <c r="F9" s="98">
        <f t="shared" si="0"/>
        <v>1</v>
      </c>
      <c r="G9" s="99">
        <f>IF(B9&lt;&gt;"",'Цивільні справи'!F9,"")</f>
        <v>452</v>
      </c>
      <c r="H9" s="100">
        <f>IF(B9&lt;&gt;"",'Цивільні справи'!G9,"")</f>
        <v>1094</v>
      </c>
      <c r="I9" s="100">
        <f>IF(B9&lt;&gt;"",'Цивільні справи'!H9,"")</f>
        <v>452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77</v>
      </c>
      <c r="W9" s="100">
        <f>IF(B9&lt;&gt;"",'Адміністративні справи'!G9,"")</f>
        <v>248</v>
      </c>
      <c r="X9" s="100">
        <f>IF(B9&lt;&gt;"",'Адміністративні справи'!H9,"")</f>
        <v>77</v>
      </c>
      <c r="Y9" s="128">
        <f t="shared" si="2"/>
        <v>1</v>
      </c>
      <c r="Z9" s="138">
        <f t="shared" si="3"/>
        <v>625</v>
      </c>
      <c r="AA9" s="132">
        <f t="shared" si="4"/>
        <v>625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58</v>
      </c>
      <c r="D10" s="97">
        <f>IF(B10&lt;&gt;"",'Кримінальн справи'!G10,"")</f>
        <v>205</v>
      </c>
      <c r="E10" s="97">
        <f>IF(B10&lt;&gt;"",'Кримінальн справи'!H10,"")</f>
        <v>58</v>
      </c>
      <c r="F10" s="98">
        <f t="shared" si="0"/>
        <v>1</v>
      </c>
      <c r="G10" s="99">
        <f>IF(B10&lt;&gt;"",'Цивільні справи'!F10,"")</f>
        <v>289</v>
      </c>
      <c r="H10" s="100">
        <f>IF(B10&lt;&gt;"",'Цивільні справи'!G10,"")</f>
        <v>715</v>
      </c>
      <c r="I10" s="100">
        <f>IF(B10&lt;&gt;"",'Цивільні справи'!H10,"")</f>
        <v>289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23</v>
      </c>
      <c r="W10" s="100">
        <f>IF(B10&lt;&gt;"",'Адміністративні справи'!G10,"")</f>
        <v>89</v>
      </c>
      <c r="X10" s="100">
        <f>IF(B10&lt;&gt;"",'Адміністративні справи'!H10,"")</f>
        <v>23</v>
      </c>
      <c r="Y10" s="128">
        <f t="shared" si="2"/>
        <v>1</v>
      </c>
      <c r="Z10" s="138">
        <f t="shared" si="3"/>
        <v>370</v>
      </c>
      <c r="AA10" s="132">
        <f t="shared" si="4"/>
        <v>370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Переясловська Ю.А.</v>
      </c>
      <c r="C11" s="66">
        <f>IF(B11&lt;&gt;"",'Кримінальн справи'!F11,"")</f>
        <v>1</v>
      </c>
      <c r="D11" s="97">
        <f>IF(B11&lt;&gt;"",'Кримінальн справи'!G11,"")</f>
        <v>3</v>
      </c>
      <c r="E11" s="97">
        <f>IF(B11&lt;&gt;"",'Кримінальн справи'!H11,"")</f>
        <v>1</v>
      </c>
      <c r="F11" s="98">
        <f t="shared" si="0"/>
        <v>1</v>
      </c>
      <c r="G11" s="99">
        <f>IF(B11&lt;&gt;"",'Цивільні справи'!F11,"")</f>
        <v>33</v>
      </c>
      <c r="H11" s="100">
        <f>IF(B11&lt;&gt;"",'Цивільні справи'!G11,"")</f>
        <v>67</v>
      </c>
      <c r="I11" s="100">
        <f>IF(B11&lt;&gt;"",'Цивільні справи'!H11,"")</f>
        <v>33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34</v>
      </c>
      <c r="AA11" s="132">
        <f t="shared" si="4"/>
        <v>34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395</v>
      </c>
      <c r="D24" s="121">
        <f>SUM(D4:D23)</f>
        <v>1449</v>
      </c>
      <c r="E24" s="121">
        <f>SUM(E4:E23)</f>
        <v>395</v>
      </c>
      <c r="F24" s="122">
        <f>E24/C24</f>
        <v>1</v>
      </c>
      <c r="G24" s="120">
        <f>SUM(G4:G23)</f>
        <v>2068</v>
      </c>
      <c r="H24" s="121">
        <f>SUM(H4:H23)</f>
        <v>5197</v>
      </c>
      <c r="I24" s="123">
        <f>SUM(I4:I23)</f>
        <v>2068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268</v>
      </c>
      <c r="W24" s="121">
        <f>SUM(W4:W23)</f>
        <v>829</v>
      </c>
      <c r="X24" s="123">
        <f>SUM(X4:X23)</f>
        <v>268</v>
      </c>
      <c r="Y24" s="122">
        <f>X24/V24</f>
        <v>1</v>
      </c>
      <c r="Z24" s="127">
        <f>SUM(Z4:Z23)</f>
        <v>2731</v>
      </c>
      <c r="AA24" s="127">
        <f>SUM(AA4:AA23)</f>
        <v>2731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H13" sqref="H13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47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35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45</v>
      </c>
      <c r="B15" s="223"/>
      <c r="C15" s="224" t="s">
        <v>46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40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41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37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36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2017-11-03T12:17:02Z</cp:lastPrinted>
  <dcterms:created xsi:type="dcterms:W3CDTF">2013-02-04T07:20:24Z</dcterms:created>
  <dcterms:modified xsi:type="dcterms:W3CDTF">2017-12-04T08:36:56Z</dcterms:modified>
  <cp:category/>
  <cp:version/>
  <cp:contentType/>
  <cp:contentStatus/>
</cp:coreProperties>
</file>