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<sst xmlns="http://schemas.openxmlformats.org/spreadsheetml/2006/main" count="192" uniqueCount="48">
  <si>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</si>
  <si>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</si>
  <si>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</si>
  <si>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</si>
  <si>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</si>
  <si>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</si>
  <si>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</si>
  <si>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</si>
  <si>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</si>
  <si>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</si>
  <si>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</si>
  <si>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</si>
  <si>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</si>
  <si>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</si>
  <si>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</si>
  <si>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</si>
  <si>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</si>
  <si>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</si>
  <si>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</si>
  <si>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</si>
  <si>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</si>
  <si>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</si>
  <si>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</si>
  <si>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</si>
  <si>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</si>
  <si>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</si>
  <si>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</si>
  <si>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</si>
  <si>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</si>
  <si>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</si>
  <si>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</si>
  <si>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</si>
  <si>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</si>
  <si>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</si>
  <si>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</si>
  <si>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</si>
  <si>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</si>
  <si>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</si>
  <si>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</si>
  <si>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</si>
  <si>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</si>
  <si>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</si>
  <si>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</si>
  <si>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</si>
  <si>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Дзюба К.В.</t>
  </si>
  <si>
    <t>за         01.01-31.10.2018</t>
  </si>
  <si>
    <t>Сац О.О.</t>
  </si>
  <si>
    <t>Керівник апарату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</si>
</sst>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7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58</v>
      </c>
      <c r="G4" s="25">
        <v>234</v>
      </c>
      <c r="H4" s="25">
        <v>58</v>
      </c>
      <c r="I4" s="35">
        <v>583</v>
      </c>
      <c r="J4" s="36">
        <v>618</v>
      </c>
      <c r="K4" s="37">
        <v>583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70</v>
      </c>
      <c r="G5" s="25">
        <v>352</v>
      </c>
      <c r="H5" s="25">
        <v>70</v>
      </c>
      <c r="I5" s="35">
        <v>229</v>
      </c>
      <c r="J5" s="36">
        <v>251</v>
      </c>
      <c r="K5" s="37">
        <v>229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10</v>
      </c>
      <c r="G6" s="25">
        <v>40</v>
      </c>
      <c r="H6" s="25">
        <v>10</v>
      </c>
      <c r="I6" s="35">
        <v>47</v>
      </c>
      <c r="J6" s="36">
        <v>64</v>
      </c>
      <c r="K6" s="37">
        <v>47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4</v>
      </c>
      <c r="G7" s="25">
        <v>9</v>
      </c>
      <c r="H7" s="25">
        <v>4</v>
      </c>
      <c r="I7" s="35">
        <v>52</v>
      </c>
      <c r="J7" s="36">
        <v>74</v>
      </c>
      <c r="K7" s="37">
        <v>52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38</v>
      </c>
      <c r="G8" s="25">
        <v>192</v>
      </c>
      <c r="H8" s="25">
        <v>38</v>
      </c>
      <c r="I8" s="35">
        <v>166</v>
      </c>
      <c r="J8" s="36">
        <v>214</v>
      </c>
      <c r="K8" s="37">
        <v>166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55</v>
      </c>
      <c r="G9" s="25">
        <v>186</v>
      </c>
      <c r="H9" s="25">
        <v>55</v>
      </c>
      <c r="I9" s="35">
        <v>637</v>
      </c>
      <c r="J9" s="36">
        <v>753</v>
      </c>
      <c r="K9" s="37">
        <v>637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6</v>
      </c>
      <c r="G10" s="25">
        <v>15</v>
      </c>
      <c r="H10" s="25">
        <v>6</v>
      </c>
      <c r="I10" s="35">
        <v>146</v>
      </c>
      <c r="J10" s="36">
        <v>150</v>
      </c>
      <c r="K10" s="37">
        <v>146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11</v>
      </c>
      <c r="G11" s="25">
        <v>79</v>
      </c>
      <c r="H11" s="25">
        <v>11</v>
      </c>
      <c r="I11" s="35">
        <v>227</v>
      </c>
      <c r="J11" s="36">
        <v>256</v>
      </c>
      <c r="K11" s="37">
        <v>227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252</v>
      </c>
      <c r="G24" s="73">
        <f t="shared" si="0"/>
        <v>1107</v>
      </c>
      <c r="H24" s="73">
        <f t="shared" si="0"/>
        <v>252</v>
      </c>
      <c r="I24" s="73">
        <f t="shared" si="0"/>
        <v>2087</v>
      </c>
      <c r="J24" s="73">
        <f t="shared" si="0"/>
        <v>2380</v>
      </c>
      <c r="K24" s="74">
        <f t="shared" si="0"/>
        <v>2087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11" sqref="W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409</v>
      </c>
      <c r="G4" s="29">
        <v>908</v>
      </c>
      <c r="H4" s="29">
        <v>409</v>
      </c>
      <c r="I4" s="32">
        <v>80</v>
      </c>
      <c r="J4" s="33">
        <v>104</v>
      </c>
      <c r="K4" s="34">
        <v>80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548</v>
      </c>
      <c r="G5" s="25">
        <v>1381</v>
      </c>
      <c r="H5" s="25">
        <v>548</v>
      </c>
      <c r="I5" s="35">
        <v>124</v>
      </c>
      <c r="J5" s="36">
        <v>172</v>
      </c>
      <c r="K5" s="37">
        <v>124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157</v>
      </c>
      <c r="G6" s="25">
        <v>323</v>
      </c>
      <c r="H6" s="25">
        <v>157</v>
      </c>
      <c r="I6" s="35">
        <v>33</v>
      </c>
      <c r="J6" s="36">
        <v>64</v>
      </c>
      <c r="K6" s="37">
        <v>33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60</v>
      </c>
      <c r="G7" s="25">
        <v>112</v>
      </c>
      <c r="H7" s="25">
        <v>60</v>
      </c>
      <c r="I7" s="35">
        <v>8</v>
      </c>
      <c r="J7" s="36">
        <v>9</v>
      </c>
      <c r="K7" s="37">
        <v>8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169</v>
      </c>
      <c r="G8" s="25">
        <v>472</v>
      </c>
      <c r="H8" s="25">
        <v>169</v>
      </c>
      <c r="I8" s="35">
        <v>35</v>
      </c>
      <c r="J8" s="36">
        <v>70</v>
      </c>
      <c r="K8" s="37">
        <v>35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568</v>
      </c>
      <c r="G9" s="25">
        <v>1345</v>
      </c>
      <c r="H9" s="25">
        <v>568</v>
      </c>
      <c r="I9" s="35">
        <v>102</v>
      </c>
      <c r="J9" s="36">
        <v>183</v>
      </c>
      <c r="K9" s="37">
        <v>102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100</v>
      </c>
      <c r="G10" s="25">
        <v>195</v>
      </c>
      <c r="H10" s="25">
        <v>100</v>
      </c>
      <c r="I10" s="35">
        <v>12</v>
      </c>
      <c r="J10" s="36">
        <v>14</v>
      </c>
      <c r="K10" s="37">
        <v>12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171</v>
      </c>
      <c r="G11" s="25">
        <v>353</v>
      </c>
      <c r="H11" s="25">
        <v>171</v>
      </c>
      <c r="I11" s="35">
        <v>18</v>
      </c>
      <c r="J11" s="36">
        <v>28</v>
      </c>
      <c r="K11" s="37">
        <v>18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2182</v>
      </c>
      <c r="G24" s="73">
        <f t="shared" si="0"/>
        <v>5089</v>
      </c>
      <c r="H24" s="73">
        <f t="shared" si="0"/>
        <v>2182</v>
      </c>
      <c r="I24" s="73">
        <f t="shared" si="0"/>
        <v>412</v>
      </c>
      <c r="J24" s="73">
        <f t="shared" si="0"/>
        <v>644</v>
      </c>
      <c r="K24" s="74">
        <f t="shared" si="0"/>
        <v>412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13</v>
      </c>
      <c r="G4" s="25">
        <v>32</v>
      </c>
      <c r="H4" s="25">
        <v>13</v>
      </c>
      <c r="I4" s="35">
        <v>2</v>
      </c>
      <c r="J4" s="36">
        <v>2</v>
      </c>
      <c r="K4" s="37">
        <v>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33</v>
      </c>
      <c r="G5" s="25">
        <v>104</v>
      </c>
      <c r="H5" s="25">
        <v>33</v>
      </c>
      <c r="I5" s="35">
        <v>11</v>
      </c>
      <c r="J5" s="36">
        <v>14</v>
      </c>
      <c r="K5" s="37">
        <v>11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26</v>
      </c>
      <c r="G6" s="25">
        <v>63</v>
      </c>
      <c r="H6" s="25">
        <v>26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1</v>
      </c>
      <c r="G7" s="25">
        <v>3</v>
      </c>
      <c r="H7" s="25">
        <v>1</v>
      </c>
      <c r="I7" s="35">
        <v>1</v>
      </c>
      <c r="J7" s="36">
        <v>1</v>
      </c>
      <c r="K7" s="37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22</v>
      </c>
      <c r="G8" s="25">
        <v>74</v>
      </c>
      <c r="H8" s="25">
        <v>22</v>
      </c>
      <c r="I8" s="35">
        <v>2</v>
      </c>
      <c r="J8" s="36">
        <v>2</v>
      </c>
      <c r="K8" s="37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43</v>
      </c>
      <c r="G9" s="25">
        <v>117</v>
      </c>
      <c r="H9" s="25">
        <v>43</v>
      </c>
      <c r="I9" s="35">
        <v>7</v>
      </c>
      <c r="J9" s="36">
        <v>9</v>
      </c>
      <c r="K9" s="37">
        <v>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1</v>
      </c>
      <c r="G10" s="25">
        <v>2</v>
      </c>
      <c r="H10" s="25">
        <v>1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1</v>
      </c>
      <c r="G11" s="25">
        <v>3</v>
      </c>
      <c r="H11" s="25">
        <v>1</v>
      </c>
      <c r="I11" s="35">
        <v>2</v>
      </c>
      <c r="J11" s="36">
        <v>2</v>
      </c>
      <c r="K11" s="37">
        <v>2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140</v>
      </c>
      <c r="G24" s="73">
        <f t="shared" si="0"/>
        <v>398</v>
      </c>
      <c r="H24" s="73">
        <f t="shared" si="0"/>
        <v>140</v>
      </c>
      <c r="I24" s="73">
        <f t="shared" si="0"/>
        <v>26</v>
      </c>
      <c r="J24" s="73">
        <f t="shared" si="0"/>
        <v>31</v>
      </c>
      <c r="K24" s="74">
        <f t="shared" si="0"/>
        <v>26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10</v>
      </c>
      <c r="G4" s="25">
        <v>11</v>
      </c>
      <c r="H4" s="25">
        <v>10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</v>
      </c>
      <c r="G5" s="25">
        <v>1</v>
      </c>
      <c r="H5" s="25">
        <v>1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</v>
      </c>
      <c r="G9" s="25">
        <v>2</v>
      </c>
      <c r="H9" s="25">
        <v>1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2</v>
      </c>
      <c r="G10" s="25">
        <v>6</v>
      </c>
      <c r="H10" s="41">
        <v>2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14</v>
      </c>
      <c r="G24" s="73">
        <f t="shared" si="0"/>
        <v>20</v>
      </c>
      <c r="H24" s="73">
        <f t="shared" si="0"/>
        <v>14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:35" ht="42.75" customHeight="1" thickBot="1">
      <c r="A2" s="193"/>
      <c r="B2" s="211"/>
      <c r="C2" s="163" t="s">
        <v>12</v>
      </c>
      <c r="D2" s="198"/>
      <c r="E2" s="210"/>
      <c r="F2" s="163" t="s">
        <v>1</v>
      </c>
      <c r="G2" s="200"/>
      <c r="H2" s="200"/>
      <c r="I2" s="201"/>
      <c r="J2" s="202" t="s">
        <v>2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97" t="s">
        <v>14</v>
      </c>
      <c r="Z2" s="198"/>
      <c r="AA2" s="198"/>
      <c r="AB2" s="199"/>
      <c r="AC2" s="197" t="s">
        <v>22</v>
      </c>
      <c r="AD2" s="198"/>
      <c r="AE2" s="198"/>
      <c r="AF2" s="199"/>
      <c r="AG2" s="205" t="s">
        <v>25</v>
      </c>
      <c r="AH2" s="206"/>
      <c r="AI2" s="207"/>
    </row>
    <row r="3" spans="1:35" ht="130.5" customHeight="1" thickBot="1">
      <c r="A3" s="193"/>
      <c r="B3" s="21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641</v>
      </c>
      <c r="G4" s="88">
        <f>IF(C4&lt;&gt;"",('Кримінальн справи'!G4+'Кримінальн справи'!J4),"")</f>
        <v>852</v>
      </c>
      <c r="H4" s="88">
        <f>IF(D4&lt;&gt;"",('Кримінальн справи'!H4+'Кримінальн справи'!K4),"")</f>
        <v>641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489</v>
      </c>
      <c r="K4" s="91">
        <f>IF(C4&lt;&gt;"",('Цивільні справи'!G4+'Цивільні справи'!J4),"")</f>
        <v>1012</v>
      </c>
      <c r="L4" s="91">
        <f>IF(D4&lt;&gt;"",('Цивільні справи'!H4+'Цивільні справи'!K4),"")</f>
        <v>489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15</v>
      </c>
      <c r="Z4" s="91">
        <f>IF(C4&lt;&gt;"",('Адміністративні справи'!G4+'Адміністративні справи'!J4),"")</f>
        <v>34</v>
      </c>
      <c r="AA4" s="91">
        <f>IF(D4&lt;&gt;"",('Адміністративні справи'!H4+'Адміністративні справи'!K4),"")</f>
        <v>15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10</v>
      </c>
      <c r="AD4" s="91">
        <f>IF(C4&lt;&gt;"",('Справи про адмінправопорушення'!G4),"")</f>
        <v>11</v>
      </c>
      <c r="AE4" s="91">
        <f>IF(D4&lt;&gt;"",('Справи про адмінправопорушення'!H4),"")</f>
        <v>10</v>
      </c>
      <c r="AF4" s="94">
        <f>IF((AND(B4&lt;&gt;"",AC4&lt;&gt;0))&lt;&gt;TRUE,IF((AND(B4&lt;&gt;"",AC4=0))=TRUE,0,""),AE4/AC4)</f>
        <v>1</v>
      </c>
      <c r="AG4" s="133">
        <f>IF(B4&lt;&gt;"",F4+J4+Y4+AC4,"")</f>
        <v>1155</v>
      </c>
      <c r="AH4" s="133">
        <f>IF(B4&lt;&gt;"",H4+L4+AA4+AE4,"")</f>
        <v>1155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299</v>
      </c>
      <c r="G5" s="97">
        <f>IF(C5&lt;&gt;"",('Кримінальн справи'!G5+'Кримінальн справи'!J5),"")</f>
        <v>603</v>
      </c>
      <c r="H5" s="97">
        <f>IF(D5&lt;&gt;"",('Кримінальн справи'!H5+'Кримінальн справи'!K5),"")</f>
        <v>299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672</v>
      </c>
      <c r="K5" s="100">
        <f>IF(C5&lt;&gt;"",('Цивільні справи'!G5+'Цивільні справи'!J5),"")</f>
        <v>1553</v>
      </c>
      <c r="L5" s="100">
        <f>IF(D5&lt;&gt;"",('Цивільні справи'!H5+'Цивільні справи'!K5),"")</f>
        <v>672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44</v>
      </c>
      <c r="Z5" s="100">
        <f>IF(C5&lt;&gt;"",('Адміністративні справи'!G5+'Адміністративні справи'!J5),"")</f>
        <v>118</v>
      </c>
      <c r="AA5" s="100">
        <f>IF(D5&lt;&gt;"",('Адміністративні справи'!H5+'Адміністративні справи'!K5),"")</f>
        <v>44</v>
      </c>
      <c r="AB5" s="98">
        <f t="shared" si="0"/>
        <v>1</v>
      </c>
      <c r="AC5" s="99">
        <f>IF(B5&lt;&gt;"",('Справи про адмінправопорушення'!F5),"")</f>
        <v>1</v>
      </c>
      <c r="AD5" s="100">
        <f>IF(C5&lt;&gt;"",('Справи про адмінправопорушення'!G5),"")</f>
        <v>1</v>
      </c>
      <c r="AE5" s="100">
        <f>IF(D5&lt;&gt;"",('Справи про адмінправопорушення'!H5),"")</f>
        <v>1</v>
      </c>
      <c r="AF5" s="128">
        <f>IF((AND(B5&lt;&gt;"",AC5&lt;&gt;0))&lt;&gt;TRUE,IF((AND(B5&lt;&gt;"",AC5=0))=TRUE,0,""),AE5/AC5)</f>
        <v>1</v>
      </c>
      <c r="AG5" s="134">
        <f aca="true" t="shared" si="2" ref="AG5:AG23">IF(B5&lt;&gt;"",F5+J5+Y5+AC5,"")</f>
        <v>1016</v>
      </c>
      <c r="AH5" s="134">
        <f aca="true" t="shared" si="3" ref="AH5:AH23">IF(B5&lt;&gt;"",H5+L5+AA5+AE5,"")</f>
        <v>1016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57</v>
      </c>
      <c r="G6" s="97">
        <f>IF(C6&lt;&gt;"",('Кримінальн справи'!G6+'Кримінальн справи'!J6),"")</f>
        <v>104</v>
      </c>
      <c r="H6" s="97">
        <f>IF(D6&lt;&gt;"",('Кримінальн справи'!H6+'Кримінальн справи'!K6),"")</f>
        <v>57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190</v>
      </c>
      <c r="K6" s="100">
        <f>IF(C6&lt;&gt;"",('Цивільні справи'!G6+'Цивільні справи'!J6),"")</f>
        <v>387</v>
      </c>
      <c r="L6" s="100">
        <f>IF(D6&lt;&gt;"",('Цивільні справи'!H6+'Цивільні справи'!K6),"")</f>
        <v>190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27</v>
      </c>
      <c r="Z6" s="100">
        <f>IF(C6&lt;&gt;"",('Адміністративні справи'!G6+'Адміністративні справи'!J6),"")</f>
        <v>64</v>
      </c>
      <c r="AA6" s="100">
        <f>IF(D6&lt;&gt;"",('Адміністративні справи'!H6+'Адміністративні справи'!K6),"")</f>
        <v>27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274</v>
      </c>
      <c r="AH6" s="134">
        <f t="shared" si="3"/>
        <v>274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56</v>
      </c>
      <c r="G7" s="97">
        <f>IF(C7&lt;&gt;"",('Кримінальн справи'!G7+'Кримінальн справи'!J7),"")</f>
        <v>83</v>
      </c>
      <c r="H7" s="97">
        <f>IF(D7&lt;&gt;"",('Кримінальн справи'!H7+'Кримінальн справи'!K7),"")</f>
        <v>56</v>
      </c>
      <c r="I7" s="98">
        <f t="shared" si="1"/>
        <v>1</v>
      </c>
      <c r="J7" s="99">
        <f>IF(B7&lt;&gt;"",('Цивільні справи'!F7+'Цивільні справи'!I7),"")</f>
        <v>68</v>
      </c>
      <c r="K7" s="100">
        <f>IF(C7&lt;&gt;"",('Цивільні справи'!G7+'Цивільні справи'!J7),"")</f>
        <v>121</v>
      </c>
      <c r="L7" s="100">
        <f>IF(D7&lt;&gt;"",('Цивільні справи'!H7+'Цивільні справи'!K7),"")</f>
        <v>68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2</v>
      </c>
      <c r="Z7" s="100">
        <f>IF(C7&lt;&gt;"",('Адміністративні справи'!G7+'Адміністративні справи'!J7),"")</f>
        <v>4</v>
      </c>
      <c r="AA7" s="100">
        <f>IF(D7&lt;&gt;"",('Адміністративні справи'!H7+'Адміністративні справи'!K7),"")</f>
        <v>2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126</v>
      </c>
      <c r="AH7" s="134">
        <f t="shared" si="3"/>
        <v>126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204</v>
      </c>
      <c r="G8" s="97">
        <f>IF(C8&lt;&gt;"",('Кримінальн справи'!G8+'Кримінальн справи'!J8),"")</f>
        <v>406</v>
      </c>
      <c r="H8" s="97">
        <f>IF(D8&lt;&gt;"",('Кримінальн справи'!H8+'Кримінальн справи'!K8),"")</f>
        <v>204</v>
      </c>
      <c r="I8" s="98">
        <f t="shared" si="1"/>
        <v>1</v>
      </c>
      <c r="J8" s="99">
        <f>IF(B8&lt;&gt;"",('Цивільні справи'!F8+'Цивільні справи'!I8),"")</f>
        <v>204</v>
      </c>
      <c r="K8" s="100">
        <f>IF(C8&lt;&gt;"",('Цивільні справи'!G8+'Цивільні справи'!J8),"")</f>
        <v>542</v>
      </c>
      <c r="L8" s="100">
        <f>IF(D8&lt;&gt;"",('Цивільні справи'!H8+'Цивільні справи'!K8),"")</f>
        <v>204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24</v>
      </c>
      <c r="Z8" s="100">
        <f>IF(C8&lt;&gt;"",('Адміністративні справи'!G8+'Адміністративні справи'!J8),"")</f>
        <v>76</v>
      </c>
      <c r="AA8" s="100">
        <f>IF(D8&lt;&gt;"",('Адміністративні справи'!H8+'Адміністративні справи'!K8),"")</f>
        <v>24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432</v>
      </c>
      <c r="AH8" s="134">
        <f t="shared" si="3"/>
        <v>432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692</v>
      </c>
      <c r="G9" s="97">
        <f>IF(C9&lt;&gt;"",('Кримінальн справи'!G9+'Кримінальн справи'!J9),"")</f>
        <v>939</v>
      </c>
      <c r="H9" s="97">
        <f>IF(D9&lt;&gt;"",('Кримінальн справи'!H9+'Кримінальн справи'!K9),"")</f>
        <v>692</v>
      </c>
      <c r="I9" s="98">
        <f t="shared" si="1"/>
        <v>1</v>
      </c>
      <c r="J9" s="99">
        <f>IF(B9&lt;&gt;"",('Цивільні справи'!F9+'Цивільні справи'!I9),"")</f>
        <v>670</v>
      </c>
      <c r="K9" s="100">
        <f>IF(C9&lt;&gt;"",('Цивільні справи'!G9+'Цивільні справи'!J9),"")</f>
        <v>1528</v>
      </c>
      <c r="L9" s="100">
        <f>IF(D9&lt;&gt;"",('Цивільні справи'!H9+'Цивільні справи'!K9),"")</f>
        <v>670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50</v>
      </c>
      <c r="Z9" s="100">
        <f>IF(C9&lt;&gt;"",('Адміністративні справи'!G9+'Адміністративні справи'!J9),"")</f>
        <v>126</v>
      </c>
      <c r="AA9" s="100">
        <f>IF(D9&lt;&gt;"",('Адміністративні справи'!H9+'Адміністративні справи'!K9),"")</f>
        <v>50</v>
      </c>
      <c r="AB9" s="98">
        <f t="shared" si="0"/>
        <v>1</v>
      </c>
      <c r="AC9" s="99">
        <f>IF(B9&lt;&gt;"",('Справи про адмінправопорушення'!F9),"")</f>
        <v>1</v>
      </c>
      <c r="AD9" s="100">
        <f>IF(C9&lt;&gt;"",('Справи про адмінправопорушення'!G9),"")</f>
        <v>2</v>
      </c>
      <c r="AE9" s="100">
        <f>IF(D9&lt;&gt;"",('Справи про адмінправопорушення'!H9),"")</f>
        <v>1</v>
      </c>
      <c r="AF9" s="128">
        <f t="shared" si="6"/>
        <v>1</v>
      </c>
      <c r="AG9" s="134">
        <f t="shared" si="2"/>
        <v>1413</v>
      </c>
      <c r="AH9" s="134">
        <f t="shared" si="3"/>
        <v>1413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152</v>
      </c>
      <c r="G10" s="97">
        <f>IF(C10&lt;&gt;"",('Кримінальн справи'!G10+'Кримінальн справи'!J10),"")</f>
        <v>165</v>
      </c>
      <c r="H10" s="97">
        <f>IF(D10&lt;&gt;"",('Кримінальн справи'!H10+'Кримінальн справи'!K10),"")</f>
        <v>152</v>
      </c>
      <c r="I10" s="98">
        <f t="shared" si="1"/>
        <v>1</v>
      </c>
      <c r="J10" s="99">
        <f>IF(B10&lt;&gt;"",('Цивільні справи'!F10+'Цивільні справи'!I10),"")</f>
        <v>112</v>
      </c>
      <c r="K10" s="100">
        <f>IF(C10&lt;&gt;"",('Цивільні справи'!G10+'Цивільні справи'!J10),"")</f>
        <v>209</v>
      </c>
      <c r="L10" s="100">
        <f>IF(D10&lt;&gt;"",('Цивільні справи'!H10+'Цивільні справи'!K10),"")</f>
        <v>112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1</v>
      </c>
      <c r="Z10" s="100">
        <f>IF(C10&lt;&gt;"",('Адміністративні справи'!G10+'Адміністративні справи'!J10),"")</f>
        <v>2</v>
      </c>
      <c r="AA10" s="100">
        <f>IF(D10&lt;&gt;"",('Адміністративні справи'!H10+'Адміністративні справи'!K10),"")</f>
        <v>1</v>
      </c>
      <c r="AB10" s="98">
        <f t="shared" si="0"/>
        <v>1</v>
      </c>
      <c r="AC10" s="99">
        <f>IF(B10&lt;&gt;"",('Справи про адмінправопорушення'!F10),"")</f>
        <v>2</v>
      </c>
      <c r="AD10" s="100">
        <f>IF(C10&lt;&gt;"",('Справи про адмінправопорушення'!G10),"")</f>
        <v>6</v>
      </c>
      <c r="AE10" s="100">
        <f>IF(D10&lt;&gt;"",('Справи про адмінправопорушення'!H10),"")</f>
        <v>2</v>
      </c>
      <c r="AF10" s="128">
        <f t="shared" si="6"/>
        <v>1</v>
      </c>
      <c r="AG10" s="134">
        <f t="shared" si="2"/>
        <v>267</v>
      </c>
      <c r="AH10" s="134">
        <f t="shared" si="3"/>
        <v>267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238</v>
      </c>
      <c r="G11" s="97">
        <f>IF(C11&lt;&gt;"",('Кримінальн справи'!G11+'Кримінальн справи'!J11),"")</f>
        <v>335</v>
      </c>
      <c r="H11" s="97">
        <f>IF(D11&lt;&gt;"",('Кримінальн справи'!H11+'Кримінальн справи'!K11),"")</f>
        <v>238</v>
      </c>
      <c r="I11" s="98">
        <f t="shared" si="1"/>
        <v>1</v>
      </c>
      <c r="J11" s="99">
        <f>IF(B11&lt;&gt;"",('Цивільні справи'!F11+'Цивільні справи'!I11),"")</f>
        <v>189</v>
      </c>
      <c r="K11" s="100">
        <f>IF(C11&lt;&gt;"",('Цивільні справи'!G11+'Цивільні справи'!J11),"")</f>
        <v>381</v>
      </c>
      <c r="L11" s="100">
        <f>IF(D11&lt;&gt;"",('Цивільні справи'!H11+'Цивільні справи'!K11),"")</f>
        <v>189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3</v>
      </c>
      <c r="Z11" s="100">
        <f>IF(C11&lt;&gt;"",('Адміністративні справи'!G11+'Адміністративні справи'!J11),"")</f>
        <v>5</v>
      </c>
      <c r="AA11" s="100">
        <f>IF(D11&lt;&gt;"",('Адміністративні справи'!H11+'Адміністративні справи'!K11),"")</f>
        <v>3</v>
      </c>
      <c r="AB11" s="98">
        <f t="shared" si="0"/>
        <v>1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430</v>
      </c>
      <c r="AH11" s="134">
        <f t="shared" si="3"/>
        <v>430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208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2339</v>
      </c>
      <c r="G24" s="111">
        <f t="shared" si="7"/>
        <v>3487</v>
      </c>
      <c r="H24" s="111">
        <f t="shared" si="7"/>
        <v>2339</v>
      </c>
      <c r="I24" s="112">
        <f>H24/F24</f>
        <v>1</v>
      </c>
      <c r="J24" s="71">
        <f>SUM(J4:J23)</f>
        <v>2594</v>
      </c>
      <c r="K24" s="111">
        <f>SUM(K4:K23)</f>
        <v>5733</v>
      </c>
      <c r="L24" s="113">
        <f>SUM(L4:L23)</f>
        <v>2594</v>
      </c>
      <c r="M24" s="209">
        <v>4692</v>
      </c>
      <c r="N24" s="209"/>
      <c r="O24" s="114">
        <f>SUM(O4:O23)</f>
        <v>4591</v>
      </c>
      <c r="P24" s="209">
        <v>762</v>
      </c>
      <c r="Q24" s="209"/>
      <c r="R24" s="114">
        <f>SUM(R4:R23)</f>
        <v>745</v>
      </c>
      <c r="S24" s="209">
        <v>2</v>
      </c>
      <c r="T24" s="209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166</v>
      </c>
      <c r="Z24" s="111">
        <f>SUM(Z4:Z23)</f>
        <v>429</v>
      </c>
      <c r="AA24" s="113">
        <f>SUM(AA4:AA23)</f>
        <v>166</v>
      </c>
      <c r="AB24" s="112">
        <f>AA24/Y24</f>
        <v>1</v>
      </c>
      <c r="AC24" s="71">
        <f>SUM(AC4:AC23)</f>
        <v>14</v>
      </c>
      <c r="AD24" s="111">
        <f>SUM(AD4:AD23)</f>
        <v>20</v>
      </c>
      <c r="AE24" s="113">
        <f>SUM(AE4:AE23)</f>
        <v>14</v>
      </c>
      <c r="AF24" s="112">
        <f>AE24/AC24</f>
        <v>1</v>
      </c>
      <c r="AG24" s="127">
        <f>SUM(AG4:AG23)</f>
        <v>5113</v>
      </c>
      <c r="AH24" s="127">
        <f>SUM(AH4:AH23)</f>
        <v>5113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8" ht="42.75" customHeight="1" thickBot="1">
      <c r="A2" s="193"/>
      <c r="B2" s="211"/>
      <c r="C2" s="163" t="s">
        <v>1</v>
      </c>
      <c r="D2" s="200"/>
      <c r="E2" s="200"/>
      <c r="F2" s="201"/>
      <c r="G2" s="202" t="s">
        <v>2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197" t="s">
        <v>14</v>
      </c>
      <c r="W2" s="198"/>
      <c r="X2" s="198"/>
      <c r="Y2" s="199"/>
      <c r="Z2" s="205" t="s">
        <v>25</v>
      </c>
      <c r="AA2" s="206"/>
      <c r="AB2" s="207"/>
    </row>
    <row r="3" spans="1:28" ht="130.5" customHeight="1" thickBot="1">
      <c r="A3" s="193"/>
      <c r="B3" s="21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58</v>
      </c>
      <c r="D4" s="88">
        <f>IF(B4&lt;&gt;"",'Кримінальн справи'!G4,"")</f>
        <v>234</v>
      </c>
      <c r="E4" s="88">
        <f>IF(B4&lt;&gt;"",'Кримінальн справи'!H4,"")</f>
        <v>58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409</v>
      </c>
      <c r="H4" s="91">
        <f>IF(B4&lt;&gt;"",'Цивільні справи'!G4,"")</f>
        <v>908</v>
      </c>
      <c r="I4" s="91">
        <f>IF(B4&lt;&gt;"",'Цивільні справи'!H4,"")</f>
        <v>409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13</v>
      </c>
      <c r="W4" s="91">
        <f>IF(B4&lt;&gt;"",'Адміністративні справи'!G4,"")</f>
        <v>32</v>
      </c>
      <c r="X4" s="91">
        <f>IF(B4&lt;&gt;"",'Адміністративні справи'!H4,"")</f>
        <v>13</v>
      </c>
      <c r="Y4" s="94">
        <f>IF((AND(B4&lt;&gt;"",V4&lt;&gt;0))&lt;&gt;TRUE,IF((AND(B4&lt;&gt;"",V4=0))=TRUE,0,""),X4/V4)</f>
        <v>1</v>
      </c>
      <c r="Z4" s="136">
        <f>IF(B4&lt;&gt;"",C4+G4+V4,"")</f>
        <v>480</v>
      </c>
      <c r="AA4" s="137">
        <f>IF(B4&lt;&gt;"",E4+I4+X4,"")</f>
        <v>480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70</v>
      </c>
      <c r="D5" s="97">
        <f>IF(B5&lt;&gt;"",'Кримінальн справи'!G5,"")</f>
        <v>352</v>
      </c>
      <c r="E5" s="97">
        <f>IF(B5&lt;&gt;"",'Кримінальн справи'!H5,"")</f>
        <v>70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548</v>
      </c>
      <c r="H5" s="100">
        <f>IF(B5&lt;&gt;"",'Цивільні справи'!G5,"")</f>
        <v>1381</v>
      </c>
      <c r="I5" s="100">
        <f>IF(B5&lt;&gt;"",'Цивільні справи'!H5,"")</f>
        <v>548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33</v>
      </c>
      <c r="W5" s="100">
        <f>IF(B5&lt;&gt;"",'Адміністративні справи'!G5,"")</f>
        <v>104</v>
      </c>
      <c r="X5" s="100">
        <f>IF(B5&lt;&gt;"",'Адміністративні справи'!H5,"")</f>
        <v>33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651</v>
      </c>
      <c r="AA5" s="132">
        <f aca="true" t="shared" si="4" ref="AA5:AA23">IF(B5&lt;&gt;"",E5+I5+X5,"")</f>
        <v>651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10</v>
      </c>
      <c r="D6" s="97">
        <f>IF(B6&lt;&gt;"",'Кримінальн справи'!G6,"")</f>
        <v>40</v>
      </c>
      <c r="E6" s="97">
        <f>IF(B6&lt;&gt;"",'Кримінальн справи'!H6,"")</f>
        <v>10</v>
      </c>
      <c r="F6" s="98">
        <f t="shared" si="0"/>
        <v>1</v>
      </c>
      <c r="G6" s="99">
        <f>IF(B6&lt;&gt;"",'Цивільні справи'!F6,"")</f>
        <v>157</v>
      </c>
      <c r="H6" s="100">
        <f>IF(B6&lt;&gt;"",'Цивільні справи'!G6,"")</f>
        <v>323</v>
      </c>
      <c r="I6" s="100">
        <f>IF(B6&lt;&gt;"",'Цивільні справи'!H6,"")</f>
        <v>157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26</v>
      </c>
      <c r="W6" s="100">
        <f>IF(B6&lt;&gt;"",'Адміністративні справи'!G6,"")</f>
        <v>63</v>
      </c>
      <c r="X6" s="100">
        <f>IF(B6&lt;&gt;"",'Адміністративні справи'!H6,"")</f>
        <v>26</v>
      </c>
      <c r="Y6" s="128">
        <f t="shared" si="2"/>
        <v>1</v>
      </c>
      <c r="Z6" s="138">
        <f t="shared" si="3"/>
        <v>193</v>
      </c>
      <c r="AA6" s="132">
        <f t="shared" si="4"/>
        <v>193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4</v>
      </c>
      <c r="D7" s="97">
        <f>IF(B7&lt;&gt;"",'Кримінальн справи'!G7,"")</f>
        <v>9</v>
      </c>
      <c r="E7" s="97">
        <f>IF(B7&lt;&gt;"",'Кримінальн справи'!H7,"")</f>
        <v>4</v>
      </c>
      <c r="F7" s="98">
        <f t="shared" si="0"/>
        <v>1</v>
      </c>
      <c r="G7" s="99">
        <f>IF(B7&lt;&gt;"",'Цивільні справи'!F7,"")</f>
        <v>60</v>
      </c>
      <c r="H7" s="100">
        <f>IF(B7&lt;&gt;"",'Цивільні справи'!G7,"")</f>
        <v>112</v>
      </c>
      <c r="I7" s="100">
        <f>IF(B7&lt;&gt;"",'Цивільні справи'!H7,"")</f>
        <v>60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1</v>
      </c>
      <c r="W7" s="100">
        <f>IF(B7&lt;&gt;"",'Адміністративні справи'!G7,"")</f>
        <v>3</v>
      </c>
      <c r="X7" s="100">
        <f>IF(B7&lt;&gt;"",'Адміністративні справи'!H7,"")</f>
        <v>1</v>
      </c>
      <c r="Y7" s="128">
        <f t="shared" si="2"/>
        <v>1</v>
      </c>
      <c r="Z7" s="138">
        <f t="shared" si="3"/>
        <v>65</v>
      </c>
      <c r="AA7" s="132">
        <f t="shared" si="4"/>
        <v>65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38</v>
      </c>
      <c r="D8" s="97">
        <f>IF(B8&lt;&gt;"",'Кримінальн справи'!G8,"")</f>
        <v>192</v>
      </c>
      <c r="E8" s="97">
        <f>IF(B8&lt;&gt;"",'Кримінальн справи'!H8,"")</f>
        <v>38</v>
      </c>
      <c r="F8" s="98">
        <f t="shared" si="0"/>
        <v>1</v>
      </c>
      <c r="G8" s="99">
        <f>IF(B8&lt;&gt;"",'Цивільні справи'!F8,"")</f>
        <v>169</v>
      </c>
      <c r="H8" s="100">
        <f>IF(B8&lt;&gt;"",'Цивільні справи'!G8,"")</f>
        <v>472</v>
      </c>
      <c r="I8" s="100">
        <f>IF(B8&lt;&gt;"",'Цивільні справи'!H8,"")</f>
        <v>169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22</v>
      </c>
      <c r="W8" s="100">
        <f>IF(B8&lt;&gt;"",'Адміністративні справи'!G8,"")</f>
        <v>74</v>
      </c>
      <c r="X8" s="100">
        <f>IF(B8&lt;&gt;"",'Адміністративні справи'!H8,"")</f>
        <v>22</v>
      </c>
      <c r="Y8" s="128">
        <f t="shared" si="2"/>
        <v>1</v>
      </c>
      <c r="Z8" s="138">
        <f t="shared" si="3"/>
        <v>229</v>
      </c>
      <c r="AA8" s="132">
        <f t="shared" si="4"/>
        <v>229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55</v>
      </c>
      <c r="D9" s="97">
        <f>IF(B9&lt;&gt;"",'Кримінальн справи'!G9,"")</f>
        <v>186</v>
      </c>
      <c r="E9" s="97">
        <f>IF(B9&lt;&gt;"",'Кримінальн справи'!H9,"")</f>
        <v>55</v>
      </c>
      <c r="F9" s="98">
        <f t="shared" si="0"/>
        <v>1</v>
      </c>
      <c r="G9" s="99">
        <f>IF(B9&lt;&gt;"",'Цивільні справи'!F9,"")</f>
        <v>568</v>
      </c>
      <c r="H9" s="100">
        <f>IF(B9&lt;&gt;"",'Цивільні справи'!G9,"")</f>
        <v>1345</v>
      </c>
      <c r="I9" s="100">
        <f>IF(B9&lt;&gt;"",'Цивільні справи'!H9,"")</f>
        <v>568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43</v>
      </c>
      <c r="W9" s="100">
        <f>IF(B9&lt;&gt;"",'Адміністративні справи'!G9,"")</f>
        <v>117</v>
      </c>
      <c r="X9" s="100">
        <f>IF(B9&lt;&gt;"",'Адміністративні справи'!H9,"")</f>
        <v>43</v>
      </c>
      <c r="Y9" s="128">
        <f t="shared" si="2"/>
        <v>1</v>
      </c>
      <c r="Z9" s="138">
        <f t="shared" si="3"/>
        <v>666</v>
      </c>
      <c r="AA9" s="132">
        <f t="shared" si="4"/>
        <v>666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6</v>
      </c>
      <c r="D10" s="97">
        <f>IF(B10&lt;&gt;"",'Кримінальн справи'!G10,"")</f>
        <v>15</v>
      </c>
      <c r="E10" s="97">
        <f>IF(B10&lt;&gt;"",'Кримінальн справи'!H10,"")</f>
        <v>6</v>
      </c>
      <c r="F10" s="98">
        <f t="shared" si="0"/>
        <v>1</v>
      </c>
      <c r="G10" s="99">
        <f>IF(B10&lt;&gt;"",'Цивільні справи'!F10,"")</f>
        <v>100</v>
      </c>
      <c r="H10" s="100">
        <f>IF(B10&lt;&gt;"",'Цивільні справи'!G10,"")</f>
        <v>195</v>
      </c>
      <c r="I10" s="100">
        <f>IF(B10&lt;&gt;"",'Цивільні справи'!H10,"")</f>
        <v>100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1</v>
      </c>
      <c r="W10" s="100">
        <f>IF(B10&lt;&gt;"",'Адміністративні справи'!G10,"")</f>
        <v>2</v>
      </c>
      <c r="X10" s="100">
        <f>IF(B10&lt;&gt;"",'Адміністративні справи'!H10,"")</f>
        <v>1</v>
      </c>
      <c r="Y10" s="128">
        <f t="shared" si="2"/>
        <v>1</v>
      </c>
      <c r="Z10" s="138">
        <f t="shared" si="3"/>
        <v>107</v>
      </c>
      <c r="AA10" s="132">
        <f t="shared" si="4"/>
        <v>107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11</v>
      </c>
      <c r="D11" s="97">
        <f>IF(B11&lt;&gt;"",'Кримінальн справи'!G11,"")</f>
        <v>79</v>
      </c>
      <c r="E11" s="97">
        <f>IF(B11&lt;&gt;"",'Кримінальн справи'!H11,"")</f>
        <v>11</v>
      </c>
      <c r="F11" s="98">
        <f t="shared" si="0"/>
        <v>1</v>
      </c>
      <c r="G11" s="99">
        <f>IF(B11&lt;&gt;"",'Цивільні справи'!F11,"")</f>
        <v>171</v>
      </c>
      <c r="H11" s="100">
        <f>IF(B11&lt;&gt;"",'Цивільні справи'!G11,"")</f>
        <v>353</v>
      </c>
      <c r="I11" s="100">
        <f>IF(B11&lt;&gt;"",'Цивільні справи'!H11,"")</f>
        <v>171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1</v>
      </c>
      <c r="W11" s="100">
        <f>IF(B11&lt;&gt;"",'Адміністративні справи'!G11,"")</f>
        <v>3</v>
      </c>
      <c r="X11" s="100">
        <f>IF(B11&lt;&gt;"",'Адміністративні справи'!H11,"")</f>
        <v>1</v>
      </c>
      <c r="Y11" s="128">
        <f t="shared" si="2"/>
        <v>1</v>
      </c>
      <c r="Z11" s="138">
        <f t="shared" si="3"/>
        <v>183</v>
      </c>
      <c r="AA11" s="132">
        <f t="shared" si="4"/>
        <v>183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252</v>
      </c>
      <c r="D24" s="121">
        <f>SUM(D4:D23)</f>
        <v>1107</v>
      </c>
      <c r="E24" s="121">
        <f>SUM(E4:E23)</f>
        <v>252</v>
      </c>
      <c r="F24" s="122">
        <f>E24/C24</f>
        <v>1</v>
      </c>
      <c r="G24" s="120">
        <f>SUM(G4:G23)</f>
        <v>2182</v>
      </c>
      <c r="H24" s="121">
        <f>SUM(H4:H23)</f>
        <v>5089</v>
      </c>
      <c r="I24" s="123">
        <f>SUM(I4:I23)</f>
        <v>2182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140</v>
      </c>
      <c r="W24" s="121">
        <f>SUM(W4:W23)</f>
        <v>398</v>
      </c>
      <c r="X24" s="123">
        <f>SUM(X4:X23)</f>
        <v>140</v>
      </c>
      <c r="Y24" s="122">
        <f>X24/V24</f>
        <v>1</v>
      </c>
      <c r="Z24" s="127">
        <f>SUM(Z4:Z23)</f>
        <v>2574</v>
      </c>
      <c r="AA24" s="127">
        <f>SUM(AA4:AA23)</f>
        <v>2574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45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47</v>
      </c>
      <c r="B15" s="223"/>
      <c r="C15" s="224" t="s">
        <v>46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44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2018-11-02T10:50:11Z</dcterms:modified>
  <cp:category/>
  <cp:version/>
  <cp:contentType/>
  <cp:contentStatus/>
</cp:coreProperties>
</file>