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tabRatio="686" activeTab="3"/>
  </bookViews>
  <sheets>
    <sheet name="Кримінальн справи" sheetId="1" r:id="rId1"/>
    <sheet name="Цивільні справи" sheetId="2" r:id="rId2"/>
    <sheet name="Адміністративні справи" sheetId="3" r:id="rId3"/>
    <sheet name="Справи про адмінправопорушення" sheetId="4" r:id="rId4"/>
    <sheet name="Усього" sheetId="5" r:id="rId5"/>
    <sheet name="Усього_основні категорії" sheetId="6" r:id="rId6"/>
    <sheet name="Титульний лист" sheetId="7" r:id="rId7"/>
  </sheets>
  <definedNames/>
  <calcPr fullCalcOnLoad="1"/>
</workbook>
</file>

<file path=xl/sharedStrings.xml><?xml version="1.0" encoding="utf-8"?>
<sst xmlns="http://schemas.openxmlformats.org/spreadsheetml/2006/main" count="192" uniqueCount="48">
  <si>
    <t>П.І.Б. судді</t>
  </si>
  <si>
    <t>Кримінальні справи</t>
  </si>
  <si>
    <t>Цивільні справи</t>
  </si>
  <si>
    <t xml:space="preserve">Адміністративні справи   </t>
  </si>
  <si>
    <t>Справи про адміністративні правопорушення(Корупційні діяння)</t>
  </si>
  <si>
    <t>Усього</t>
  </si>
  <si>
    <t>Розглянуто</t>
  </si>
  <si>
    <t>Усього        Направлено</t>
  </si>
  <si>
    <t>З них ухвалені суддею по суті вирішення справи</t>
  </si>
  <si>
    <t>Основна категорія</t>
  </si>
  <si>
    <t>Інші категорії</t>
  </si>
  <si>
    <t>Усього Направлено</t>
  </si>
  <si>
    <t>Не направлені у попередній звітний період</t>
  </si>
  <si>
    <t xml:space="preserve">Усього </t>
  </si>
  <si>
    <t>Адміністративні справи</t>
  </si>
  <si>
    <t>Адміністративні правопорушення</t>
  </si>
  <si>
    <t>(період)</t>
  </si>
  <si>
    <t xml:space="preserve">          (підпис, П.І.Б.)          </t>
  </si>
  <si>
    <t>Виконавець</t>
  </si>
  <si>
    <t>телефон:</t>
  </si>
  <si>
    <t xml:space="preserve">електронна пошта:  </t>
  </si>
  <si>
    <t xml:space="preserve">Назва суду: </t>
  </si>
  <si>
    <t>Справи про адмінправопорушення</t>
  </si>
  <si>
    <t>Відсоток надсилання</t>
  </si>
  <si>
    <t>Загальний відсоток</t>
  </si>
  <si>
    <t>Підсумок</t>
  </si>
  <si>
    <t>Усі категорії справ</t>
  </si>
  <si>
    <t>Корупційні діяння та митні справи</t>
  </si>
  <si>
    <t xml:space="preserve"> ЩОДО НАПРАВЛЕННЯ КОПІЙ СУДОВИХ РІШЕНЬ ДО ЄДИНОГО ДЕРЖАВНОГО РЕЄСТРУ СУДОВИХ РІШЕНЬ</t>
  </si>
  <si>
    <t>Загальна кількість направлених, які ухвалені по суті вирішення справи</t>
  </si>
  <si>
    <t>Загальна кількість розглянутих</t>
  </si>
  <si>
    <t>ІНФОРМАЦІЯ</t>
  </si>
  <si>
    <t>Хацько Н.О.</t>
  </si>
  <si>
    <t>Черков В.Г.</t>
  </si>
  <si>
    <t>Селидівський міський суд Донецької області</t>
  </si>
  <si>
    <t>inbox@sdm.dn.court.gov.ua</t>
  </si>
  <si>
    <t>06237-7-22-41</t>
  </si>
  <si>
    <t>Пирогова Л.В.</t>
  </si>
  <si>
    <t>Владимирська І.М.</t>
  </si>
  <si>
    <t xml:space="preserve">         (підпис, П.І.Б.) </t>
  </si>
  <si>
    <t>Капітонов В.І.</t>
  </si>
  <si>
    <t>Коліщук З.М.</t>
  </si>
  <si>
    <t>Переясловська Ю.А.</t>
  </si>
  <si>
    <t>Любчик О.В.</t>
  </si>
  <si>
    <t>Дзюба К.В.</t>
  </si>
  <si>
    <t>Керівник апарату</t>
  </si>
  <si>
    <t>Сац О.О.</t>
  </si>
  <si>
    <t>за         01.01-28.02.2019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</si>
</sst>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2"/>
      <color indexed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i/>
      <sz val="10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sz val="8"/>
      <color indexed="8"/>
      <name val="Times New Roman"/>
      <family val="1"/>
    </font>
    <font>
      <sz val="14"/>
      <color indexed="5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10" xfId="53" applyFont="1" applyBorder="1" applyAlignment="1" applyProtection="1">
      <alignment horizontal="center" vertical="center" wrapText="1"/>
      <protection locked="0"/>
    </xf>
    <xf numFmtId="0" fontId="1" fillId="0" borderId="11" xfId="53" applyFont="1" applyBorder="1" applyAlignment="1" applyProtection="1">
      <alignment horizontal="center" vertical="center" wrapText="1"/>
      <protection locked="0"/>
    </xf>
    <xf numFmtId="0" fontId="1" fillId="0" borderId="12" xfId="53" applyFont="1" applyBorder="1" applyAlignment="1" applyProtection="1">
      <alignment horizontal="center" vertical="center" wrapText="1"/>
      <protection locked="0"/>
    </xf>
    <xf numFmtId="0" fontId="1" fillId="0" borderId="13" xfId="53" applyFont="1" applyBorder="1" applyAlignment="1" applyProtection="1">
      <alignment horizontal="center" vertical="center" wrapText="1"/>
      <protection locked="0"/>
    </xf>
    <xf numFmtId="0" fontId="1" fillId="0" borderId="14" xfId="53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5" xfId="53" applyFont="1" applyBorder="1" applyAlignment="1" applyProtection="1">
      <alignment horizontal="center" vertical="center" wrapText="1"/>
      <protection locked="0"/>
    </xf>
    <xf numFmtId="0" fontId="1" fillId="0" borderId="16" xfId="53" applyFont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 applyProtection="1">
      <alignment horizontal="center" vertical="center" wrapText="1"/>
      <protection locked="0"/>
    </xf>
    <xf numFmtId="0" fontId="1" fillId="0" borderId="18" xfId="53" applyFont="1" applyBorder="1" applyAlignment="1" applyProtection="1">
      <alignment horizontal="center" vertical="center" wrapText="1"/>
      <protection locked="0"/>
    </xf>
    <xf numFmtId="0" fontId="1" fillId="0" borderId="19" xfId="53" applyFont="1" applyBorder="1" applyAlignment="1" applyProtection="1">
      <alignment horizontal="center" vertical="center" wrapText="1"/>
      <protection locked="0"/>
    </xf>
    <xf numFmtId="0" fontId="1" fillId="0" borderId="15" xfId="53" applyFont="1" applyBorder="1" applyAlignment="1" applyProtection="1">
      <alignment vertical="center" wrapText="1"/>
      <protection locked="0"/>
    </xf>
    <xf numFmtId="0" fontId="1" fillId="0" borderId="18" xfId="53" applyFont="1" applyBorder="1" applyAlignment="1" applyProtection="1">
      <alignment vertical="center" wrapText="1"/>
      <protection locked="0"/>
    </xf>
    <xf numFmtId="0" fontId="1" fillId="0" borderId="19" xfId="53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17" xfId="53" applyFont="1" applyBorder="1" applyAlignment="1" applyProtection="1">
      <alignment vertical="center" wrapText="1"/>
      <protection locked="0"/>
    </xf>
    <xf numFmtId="0" fontId="1" fillId="0" borderId="20" xfId="53" applyFont="1" applyBorder="1" applyAlignment="1" applyProtection="1">
      <alignment horizontal="center" vertical="center" wrapText="1"/>
      <protection locked="0"/>
    </xf>
    <xf numFmtId="0" fontId="1" fillId="0" borderId="21" xfId="53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3" xfId="53" applyFont="1" applyBorder="1" applyAlignment="1" applyProtection="1">
      <alignment horizontal="center" vertical="center" wrapText="1"/>
      <protection locked="0"/>
    </xf>
    <xf numFmtId="0" fontId="1" fillId="0" borderId="24" xfId="53" applyFont="1" applyBorder="1" applyAlignment="1" applyProtection="1">
      <alignment horizontal="center" vertical="center" wrapText="1"/>
      <protection locked="0"/>
    </xf>
    <xf numFmtId="0" fontId="1" fillId="0" borderId="25" xfId="53" applyFont="1" applyBorder="1" applyAlignment="1" applyProtection="1">
      <alignment horizontal="center" vertical="center" wrapText="1"/>
      <protection locked="0"/>
    </xf>
    <xf numFmtId="0" fontId="1" fillId="0" borderId="26" xfId="53" applyFont="1" applyBorder="1" applyAlignment="1" applyProtection="1">
      <alignment horizontal="center" vertical="center" wrapText="1"/>
      <protection locked="0"/>
    </xf>
    <xf numFmtId="0" fontId="4" fillId="0" borderId="16" xfId="53" applyFont="1" applyBorder="1" applyAlignment="1" applyProtection="1">
      <alignment horizontal="center" vertical="center" wrapText="1"/>
      <protection locked="0"/>
    </xf>
    <xf numFmtId="0" fontId="4" fillId="0" borderId="24" xfId="53" applyFont="1" applyBorder="1" applyAlignment="1" applyProtection="1">
      <alignment horizontal="center" vertical="center" wrapText="1"/>
      <protection locked="0"/>
    </xf>
    <xf numFmtId="0" fontId="4" fillId="0" borderId="27" xfId="53" applyFont="1" applyBorder="1" applyAlignment="1" applyProtection="1">
      <alignment horizontal="center" vertical="center" wrapText="1"/>
      <protection locked="0"/>
    </xf>
    <xf numFmtId="0" fontId="4" fillId="0" borderId="23" xfId="53" applyFont="1" applyBorder="1" applyAlignment="1" applyProtection="1">
      <alignment horizontal="center" vertical="center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28" xfId="53" applyFont="1" applyBorder="1" applyAlignment="1" applyProtection="1">
      <alignment horizontal="center" vertical="center" wrapText="1"/>
      <protection locked="0"/>
    </xf>
    <xf numFmtId="0" fontId="4" fillId="0" borderId="22" xfId="53" applyFont="1" applyBorder="1" applyAlignment="1" applyProtection="1">
      <alignment horizontal="center" vertical="center" wrapText="1"/>
      <protection locked="0"/>
    </xf>
    <xf numFmtId="0" fontId="2" fillId="0" borderId="29" xfId="53" applyFont="1" applyBorder="1" applyAlignment="1" applyProtection="1">
      <alignment horizontal="center" vertical="center" wrapText="1"/>
      <protection locked="0"/>
    </xf>
    <xf numFmtId="0" fontId="2" fillId="0" borderId="30" xfId="53" applyFont="1" applyBorder="1" applyAlignment="1" applyProtection="1">
      <alignment horizontal="center" vertical="center" wrapText="1"/>
      <protection locked="0"/>
    </xf>
    <xf numFmtId="0" fontId="2" fillId="0" borderId="31" xfId="53" applyFont="1" applyBorder="1" applyAlignment="1" applyProtection="1">
      <alignment horizontal="center" vertical="center" wrapText="1"/>
      <protection locked="0"/>
    </xf>
    <xf numFmtId="0" fontId="2" fillId="0" borderId="23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7" xfId="53" applyFont="1" applyBorder="1" applyAlignment="1" applyProtection="1">
      <alignment horizontal="center" vertical="center" wrapText="1"/>
      <protection locked="0"/>
    </xf>
    <xf numFmtId="0" fontId="4" fillId="0" borderId="18" xfId="53" applyFont="1" applyBorder="1" applyAlignment="1" applyProtection="1">
      <alignment horizontal="center" vertical="center" wrapText="1"/>
      <protection locked="0"/>
    </xf>
    <xf numFmtId="0" fontId="4" fillId="0" borderId="32" xfId="53" applyFont="1" applyBorder="1" applyAlignment="1" applyProtection="1">
      <alignment horizontal="center" vertical="center" wrapText="1"/>
      <protection locked="0"/>
    </xf>
    <xf numFmtId="0" fontId="4" fillId="0" borderId="33" xfId="53" applyFont="1" applyBorder="1" applyAlignment="1" applyProtection="1">
      <alignment horizontal="center" vertical="center" wrapText="1"/>
      <protection locked="0"/>
    </xf>
    <xf numFmtId="0" fontId="4" fillId="0" borderId="17" xfId="53" applyFont="1" applyBorder="1" applyAlignment="1" applyProtection="1">
      <alignment horizontal="center" vertical="center" wrapText="1"/>
      <protection locked="0"/>
    </xf>
    <xf numFmtId="0" fontId="4" fillId="0" borderId="21" xfId="53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39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4" fillId="0" borderId="38" xfId="53" applyFont="1" applyBorder="1" applyAlignment="1" applyProtection="1">
      <alignment horizontal="center" vertical="center" textRotation="90" wrapText="1"/>
      <protection/>
    </xf>
    <xf numFmtId="0" fontId="4" fillId="0" borderId="41" xfId="53" applyFont="1" applyBorder="1" applyAlignment="1" applyProtection="1">
      <alignment horizontal="center" vertical="center" textRotation="90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4" fillId="0" borderId="36" xfId="53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vertical="center" wrapText="1"/>
      <protection/>
    </xf>
    <xf numFmtId="0" fontId="4" fillId="0" borderId="27" xfId="53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4" fillId="0" borderId="45" xfId="53" applyFont="1" applyBorder="1" applyAlignment="1" applyProtection="1">
      <alignment horizontal="center" vertical="center" textRotation="90" wrapText="1"/>
      <protection/>
    </xf>
    <xf numFmtId="0" fontId="4" fillId="0" borderId="46" xfId="53" applyFont="1" applyBorder="1" applyAlignment="1" applyProtection="1">
      <alignment horizontal="center" vertical="center" textRotation="90" wrapText="1"/>
      <protection/>
    </xf>
    <xf numFmtId="0" fontId="2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53" applyFont="1" applyBorder="1" applyAlignment="1" applyProtection="1">
      <alignment horizontal="center" vertical="center" textRotation="90" wrapText="1"/>
      <protection/>
    </xf>
    <xf numFmtId="0" fontId="4" fillId="0" borderId="38" xfId="0" applyFont="1" applyBorder="1" applyAlignment="1" applyProtection="1">
      <alignment horizontal="center" vertical="center" textRotation="90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4" fillId="0" borderId="31" xfId="53" applyFont="1" applyBorder="1" applyAlignment="1" applyProtection="1">
      <alignment horizontal="center" vertical="center" wrapText="1"/>
      <protection/>
    </xf>
    <xf numFmtId="0" fontId="4" fillId="0" borderId="48" xfId="53" applyFont="1" applyBorder="1" applyAlignment="1" applyProtection="1">
      <alignment horizontal="center" vertical="center" wrapText="1"/>
      <protection/>
    </xf>
    <xf numFmtId="10" fontId="18" fillId="0" borderId="31" xfId="53" applyNumberFormat="1" applyFont="1" applyBorder="1" applyAlignment="1" applyProtection="1">
      <alignment horizontal="center" vertical="center" wrapText="1"/>
      <protection/>
    </xf>
    <xf numFmtId="0" fontId="2" fillId="0" borderId="40" xfId="53" applyFont="1" applyBorder="1" applyAlignment="1" applyProtection="1">
      <alignment horizontal="center" vertical="center" wrapText="1"/>
      <protection/>
    </xf>
    <xf numFmtId="0" fontId="2" fillId="0" borderId="48" xfId="53" applyFont="1" applyBorder="1" applyAlignment="1" applyProtection="1">
      <alignment horizontal="center" vertical="center" wrapText="1"/>
      <protection/>
    </xf>
    <xf numFmtId="0" fontId="1" fillId="0" borderId="48" xfId="53" applyFont="1" applyBorder="1" applyAlignment="1" applyProtection="1">
      <alignment horizontal="center" vertical="center" wrapText="1"/>
      <protection/>
    </xf>
    <xf numFmtId="0" fontId="1" fillId="0" borderId="48" xfId="0" applyFont="1" applyBorder="1" applyAlignment="1" applyProtection="1">
      <alignment horizontal="center" vertical="center"/>
      <protection/>
    </xf>
    <xf numFmtId="10" fontId="18" fillId="0" borderId="30" xfId="53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4" fillId="0" borderId="17" xfId="53" applyFont="1" applyBorder="1" applyAlignment="1" applyProtection="1">
      <alignment horizontal="center" vertical="center" wrapText="1"/>
      <protection/>
    </xf>
    <xf numFmtId="0" fontId="4" fillId="0" borderId="16" xfId="53" applyFont="1" applyBorder="1" applyAlignment="1" applyProtection="1">
      <alignment horizontal="center" vertical="center" wrapText="1"/>
      <protection/>
    </xf>
    <xf numFmtId="10" fontId="18" fillId="0" borderId="17" xfId="53" applyNumberFormat="1" applyFont="1" applyBorder="1" applyAlignment="1" applyProtection="1">
      <alignment horizontal="center" vertical="center" wrapText="1"/>
      <protection/>
    </xf>
    <xf numFmtId="0" fontId="2" fillId="0" borderId="18" xfId="53" applyFont="1" applyBorder="1" applyAlignment="1" applyProtection="1">
      <alignment horizontal="center" vertical="center" wrapText="1"/>
      <protection/>
    </xf>
    <xf numFmtId="0" fontId="2" fillId="0" borderId="16" xfId="53" applyFont="1" applyBorder="1" applyAlignment="1" applyProtection="1">
      <alignment horizontal="center" vertical="center" wrapText="1"/>
      <protection/>
    </xf>
    <xf numFmtId="0" fontId="1" fillId="0" borderId="16" xfId="53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4" fillId="0" borderId="33" xfId="53" applyFont="1" applyBorder="1" applyAlignment="1" applyProtection="1">
      <alignment horizontal="center" vertical="center" wrapText="1"/>
      <protection/>
    </xf>
    <xf numFmtId="0" fontId="4" fillId="0" borderId="21" xfId="53" applyFont="1" applyBorder="1" applyAlignment="1" applyProtection="1">
      <alignment horizontal="center" vertical="center" wrapText="1"/>
      <protection/>
    </xf>
    <xf numFmtId="10" fontId="18" fillId="0" borderId="21" xfId="53" applyNumberFormat="1" applyFont="1" applyBorder="1" applyAlignment="1" applyProtection="1">
      <alignment horizontal="center" vertical="center" wrapText="1"/>
      <protection/>
    </xf>
    <xf numFmtId="0" fontId="2" fillId="0" borderId="32" xfId="53" applyFont="1" applyBorder="1" applyAlignment="1" applyProtection="1">
      <alignment horizontal="center" vertical="center" wrapText="1"/>
      <protection/>
    </xf>
    <xf numFmtId="0" fontId="2" fillId="0" borderId="33" xfId="53" applyFont="1" applyBorder="1" applyAlignment="1" applyProtection="1">
      <alignment horizontal="center" vertical="center" wrapText="1"/>
      <protection/>
    </xf>
    <xf numFmtId="0" fontId="1" fillId="0" borderId="33" xfId="53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/>
      <protection/>
    </xf>
    <xf numFmtId="10" fontId="18" fillId="0" borderId="20" xfId="53" applyNumberFormat="1" applyFont="1" applyBorder="1" applyAlignment="1" applyProtection="1">
      <alignment horizontal="center" vertical="center" wrapText="1"/>
      <protection/>
    </xf>
    <xf numFmtId="0" fontId="4" fillId="0" borderId="49" xfId="53" applyFont="1" applyBorder="1" applyAlignment="1" applyProtection="1">
      <alignment horizontal="center" vertical="center" wrapText="1"/>
      <protection/>
    </xf>
    <xf numFmtId="10" fontId="18" fillId="0" borderId="43" xfId="53" applyNumberFormat="1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10" fontId="18" fillId="0" borderId="43" xfId="0" applyNumberFormat="1" applyFont="1" applyBorder="1" applyAlignment="1" applyProtection="1">
      <alignment horizontal="center" vertical="center"/>
      <protection/>
    </xf>
    <xf numFmtId="10" fontId="18" fillId="0" borderId="50" xfId="0" applyNumberFormat="1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4" fillId="0" borderId="52" xfId="53" applyFont="1" applyBorder="1" applyAlignment="1" applyProtection="1">
      <alignment horizontal="center" vertical="center" wrapText="1"/>
      <protection/>
    </xf>
    <xf numFmtId="0" fontId="4" fillId="0" borderId="53" xfId="53" applyFont="1" applyBorder="1" applyAlignment="1" applyProtection="1">
      <alignment horizontal="center" vertical="center" wrapText="1"/>
      <protection/>
    </xf>
    <xf numFmtId="10" fontId="18" fillId="0" borderId="54" xfId="53" applyNumberFormat="1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/>
      <protection/>
    </xf>
    <xf numFmtId="10" fontId="18" fillId="0" borderId="54" xfId="0" applyNumberFormat="1" applyFont="1" applyBorder="1" applyAlignment="1" applyProtection="1">
      <alignment horizontal="center" vertical="center"/>
      <protection/>
    </xf>
    <xf numFmtId="1" fontId="18" fillId="0" borderId="55" xfId="53" applyNumberFormat="1" applyFont="1" applyBorder="1" applyAlignment="1" applyProtection="1">
      <alignment horizontal="center" vertical="center" wrapText="1"/>
      <protection/>
    </xf>
    <xf numFmtId="10" fontId="18" fillId="0" borderId="15" xfId="53" applyNumberFormat="1" applyFont="1" applyBorder="1" applyAlignment="1" applyProtection="1">
      <alignment horizontal="center" vertical="center" wrapText="1"/>
      <protection/>
    </xf>
    <xf numFmtId="10" fontId="18" fillId="0" borderId="56" xfId="53" applyNumberFormat="1" applyFont="1" applyBorder="1" applyAlignment="1" applyProtection="1">
      <alignment horizontal="center" vertical="center" wrapText="1"/>
      <protection/>
    </xf>
    <xf numFmtId="10" fontId="18" fillId="0" borderId="57" xfId="53" applyNumberFormat="1" applyFont="1" applyBorder="1" applyAlignment="1" applyProtection="1">
      <alignment horizontal="center" vertical="center" wrapText="1"/>
      <protection/>
    </xf>
    <xf numFmtId="10" fontId="18" fillId="0" borderId="58" xfId="53" applyNumberFormat="1" applyFont="1" applyBorder="1" applyAlignment="1" applyProtection="1">
      <alignment horizontal="center" vertical="center" wrapText="1"/>
      <protection/>
    </xf>
    <xf numFmtId="1" fontId="18" fillId="0" borderId="16" xfId="53" applyNumberFormat="1" applyFont="1" applyBorder="1" applyAlignment="1" applyProtection="1">
      <alignment horizontal="center" vertical="center" wrapText="1"/>
      <protection/>
    </xf>
    <xf numFmtId="1" fontId="18" fillId="0" borderId="59" xfId="53" applyNumberFormat="1" applyFont="1" applyBorder="1" applyAlignment="1" applyProtection="1">
      <alignment horizontal="center" vertical="center" wrapText="1"/>
      <protection/>
    </xf>
    <xf numFmtId="1" fontId="18" fillId="0" borderId="27" xfId="53" applyNumberFormat="1" applyFont="1" applyBorder="1" applyAlignment="1" applyProtection="1">
      <alignment horizontal="center" vertical="center" wrapText="1"/>
      <protection/>
    </xf>
    <xf numFmtId="1" fontId="18" fillId="0" borderId="60" xfId="53" applyNumberFormat="1" applyFont="1" applyBorder="1" applyAlignment="1" applyProtection="1">
      <alignment horizontal="center" vertical="center" wrapText="1"/>
      <protection/>
    </xf>
    <xf numFmtId="1" fontId="18" fillId="0" borderId="40" xfId="53" applyNumberFormat="1" applyFont="1" applyBorder="1" applyAlignment="1" applyProtection="1">
      <alignment horizontal="center" vertical="center" wrapText="1"/>
      <protection/>
    </xf>
    <xf numFmtId="1" fontId="18" fillId="0" borderId="48" xfId="53" applyNumberFormat="1" applyFont="1" applyBorder="1" applyAlignment="1" applyProtection="1">
      <alignment horizontal="center" vertical="center" wrapText="1"/>
      <protection/>
    </xf>
    <xf numFmtId="1" fontId="18" fillId="0" borderId="18" xfId="53" applyNumberFormat="1" applyFont="1" applyBorder="1" applyAlignment="1" applyProtection="1">
      <alignment horizontal="center" vertical="center" wrapText="1"/>
      <protection/>
    </xf>
    <xf numFmtId="1" fontId="18" fillId="0" borderId="32" xfId="53" applyNumberFormat="1" applyFont="1" applyBorder="1" applyAlignment="1" applyProtection="1">
      <alignment horizontal="center" vertical="center" wrapText="1"/>
      <protection/>
    </xf>
    <xf numFmtId="1" fontId="18" fillId="0" borderId="33" xfId="53" applyNumberFormat="1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4" fillId="0" borderId="31" xfId="53" applyFont="1" applyBorder="1" applyAlignment="1" applyProtection="1">
      <alignment horizontal="center" vertical="center" textRotation="90" wrapText="1"/>
      <protection locked="0"/>
    </xf>
    <xf numFmtId="0" fontId="4" fillId="0" borderId="21" xfId="53" applyFont="1" applyBorder="1" applyAlignment="1" applyProtection="1">
      <alignment horizontal="center" vertical="center" textRotation="90" wrapText="1"/>
      <protection locked="0"/>
    </xf>
    <xf numFmtId="0" fontId="4" fillId="0" borderId="45" xfId="53" applyFont="1" applyBorder="1" applyAlignment="1" applyProtection="1">
      <alignment horizontal="center" vertical="center" wrapText="1"/>
      <protection locked="0"/>
    </xf>
    <xf numFmtId="0" fontId="4" fillId="0" borderId="61" xfId="53" applyFont="1" applyBorder="1" applyAlignment="1" applyProtection="1">
      <alignment horizontal="center" vertical="center" wrapText="1"/>
      <protection locked="0"/>
    </xf>
    <xf numFmtId="0" fontId="4" fillId="0" borderId="47" xfId="53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2" fillId="0" borderId="63" xfId="0" applyFont="1" applyBorder="1" applyAlignment="1" applyProtection="1">
      <alignment horizontal="center" vertical="center" textRotation="90" wrapText="1"/>
      <protection locked="0"/>
    </xf>
    <xf numFmtId="0" fontId="2" fillId="0" borderId="50" xfId="0" applyFont="1" applyBorder="1" applyAlignment="1" applyProtection="1">
      <alignment horizontal="center" vertical="center" textRotation="90" wrapText="1"/>
      <protection locked="0"/>
    </xf>
    <xf numFmtId="0" fontId="4" fillId="0" borderId="48" xfId="53" applyFont="1" applyBorder="1" applyAlignment="1" applyProtection="1">
      <alignment horizontal="center" vertical="center" textRotation="90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4" fillId="0" borderId="29" xfId="53" applyFont="1" applyBorder="1" applyAlignment="1" applyProtection="1">
      <alignment horizontal="center" vertical="center" textRotation="90" wrapText="1"/>
      <protection locked="0"/>
    </xf>
    <xf numFmtId="0" fontId="4" fillId="0" borderId="25" xfId="53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/>
    </xf>
    <xf numFmtId="0" fontId="4" fillId="0" borderId="64" xfId="53" applyFont="1" applyBorder="1" applyAlignment="1" applyProtection="1">
      <alignment horizontal="center" vertical="center" wrapText="1"/>
      <protection/>
    </xf>
    <xf numFmtId="0" fontId="4" fillId="0" borderId="62" xfId="53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4" fillId="0" borderId="42" xfId="53" applyFont="1" applyBorder="1" applyAlignment="1" applyProtection="1">
      <alignment horizontal="center" vertical="center" wrapText="1"/>
      <protection/>
    </xf>
    <xf numFmtId="0" fontId="4" fillId="0" borderId="43" xfId="53" applyFont="1" applyBorder="1" applyAlignment="1" applyProtection="1">
      <alignment horizontal="center" vertical="center" wrapText="1"/>
      <protection/>
    </xf>
    <xf numFmtId="0" fontId="1" fillId="0" borderId="37" xfId="53" applyFont="1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locked="0"/>
    </xf>
    <xf numFmtId="0" fontId="4" fillId="0" borderId="40" xfId="53" applyFont="1" applyBorder="1" applyAlignment="1" applyProtection="1">
      <alignment horizontal="center" vertical="center" wrapText="1"/>
      <protection/>
    </xf>
    <xf numFmtId="0" fontId="4" fillId="0" borderId="30" xfId="53" applyFont="1" applyBorder="1" applyAlignment="1" applyProtection="1">
      <alignment horizontal="center" vertical="center" wrapText="1"/>
      <protection/>
    </xf>
    <xf numFmtId="0" fontId="4" fillId="0" borderId="18" xfId="53" applyFont="1" applyBorder="1" applyAlignment="1" applyProtection="1">
      <alignment horizontal="center" vertical="center" wrapText="1"/>
      <protection/>
    </xf>
    <xf numFmtId="0" fontId="4" fillId="0" borderId="15" xfId="53" applyFont="1" applyBorder="1" applyAlignment="1" applyProtection="1">
      <alignment horizontal="center" vertical="center" wrapText="1"/>
      <protection/>
    </xf>
    <xf numFmtId="0" fontId="4" fillId="0" borderId="32" xfId="53" applyFont="1" applyBorder="1" applyAlignment="1" applyProtection="1">
      <alignment horizontal="center" vertical="center" wrapText="1"/>
      <protection/>
    </xf>
    <xf numFmtId="0" fontId="4" fillId="0" borderId="65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2" xfId="0" applyBorder="1" applyAlignment="1" applyProtection="1">
      <alignment horizontal="center" vertical="center" wrapText="1"/>
      <protection/>
    </xf>
    <xf numFmtId="0" fontId="4" fillId="0" borderId="46" xfId="53" applyFont="1" applyBorder="1" applyAlignment="1" applyProtection="1">
      <alignment horizontal="center" vertical="center" wrapText="1"/>
      <protection locked="0"/>
    </xf>
    <xf numFmtId="0" fontId="4" fillId="0" borderId="66" xfId="53" applyFont="1" applyBorder="1" applyAlignment="1" applyProtection="1">
      <alignment horizontal="center" vertical="center" wrapText="1"/>
      <protection locked="0"/>
    </xf>
    <xf numFmtId="0" fontId="4" fillId="0" borderId="67" xfId="53" applyFont="1" applyBorder="1" applyAlignment="1" applyProtection="1">
      <alignment horizontal="center" vertical="center" wrapText="1"/>
      <protection locked="0"/>
    </xf>
    <xf numFmtId="0" fontId="4" fillId="0" borderId="38" xfId="53" applyFont="1" applyBorder="1" applyAlignment="1" applyProtection="1">
      <alignment horizontal="center" vertical="center" textRotation="90" wrapText="1"/>
      <protection locked="0"/>
    </xf>
    <xf numFmtId="0" fontId="4" fillId="0" borderId="50" xfId="53" applyFont="1" applyBorder="1" applyAlignment="1" applyProtection="1">
      <alignment horizontal="center" vertical="center" textRotation="90" wrapText="1"/>
      <protection locked="0"/>
    </xf>
    <xf numFmtId="0" fontId="4" fillId="0" borderId="66" xfId="53" applyFont="1" applyBorder="1" applyAlignment="1" applyProtection="1">
      <alignment horizontal="center" vertical="center" textRotation="90" wrapText="1"/>
      <protection locked="0"/>
    </xf>
    <xf numFmtId="0" fontId="4" fillId="0" borderId="52" xfId="53" applyFont="1" applyBorder="1" applyAlignment="1" applyProtection="1">
      <alignment horizontal="center" vertical="center" textRotation="90" wrapText="1"/>
      <protection locked="0"/>
    </xf>
    <xf numFmtId="0" fontId="4" fillId="0" borderId="46" xfId="53" applyFont="1" applyBorder="1" applyAlignment="1" applyProtection="1">
      <alignment horizontal="center" vertical="center" textRotation="90" wrapText="1"/>
      <protection locked="0"/>
    </xf>
    <xf numFmtId="0" fontId="4" fillId="0" borderId="53" xfId="53" applyFont="1" applyBorder="1" applyAlignment="1" applyProtection="1">
      <alignment horizontal="center" vertical="center" textRotation="90" wrapText="1"/>
      <protection locked="0"/>
    </xf>
    <xf numFmtId="0" fontId="4" fillId="0" borderId="67" xfId="53" applyFont="1" applyBorder="1" applyAlignment="1" applyProtection="1">
      <alignment horizontal="center" vertical="center" textRotation="90" wrapText="1"/>
      <protection locked="0"/>
    </xf>
    <xf numFmtId="0" fontId="4" fillId="0" borderId="54" xfId="53" applyFont="1" applyBorder="1" applyAlignment="1" applyProtection="1">
      <alignment horizontal="center" vertical="center" textRotation="90" wrapText="1"/>
      <protection locked="0"/>
    </xf>
    <xf numFmtId="0" fontId="2" fillId="0" borderId="38" xfId="0" applyFont="1" applyBorder="1" applyAlignment="1" applyProtection="1">
      <alignment horizontal="center" vertical="center" textRotation="90" wrapText="1"/>
      <protection locked="0"/>
    </xf>
    <xf numFmtId="0" fontId="4" fillId="0" borderId="37" xfId="53" applyFont="1" applyBorder="1" applyAlignment="1" applyProtection="1">
      <alignment horizontal="center" vertical="center" wrapText="1"/>
      <protection locked="0"/>
    </xf>
    <xf numFmtId="0" fontId="4" fillId="0" borderId="64" xfId="53" applyFont="1" applyBorder="1" applyAlignment="1" applyProtection="1">
      <alignment horizontal="center" vertical="center" wrapText="1"/>
      <protection locked="0"/>
    </xf>
    <xf numFmtId="0" fontId="4" fillId="0" borderId="62" xfId="53" applyFont="1" applyBorder="1" applyAlignment="1" applyProtection="1">
      <alignment horizontal="center" vertical="center" wrapText="1"/>
      <protection locked="0"/>
    </xf>
    <xf numFmtId="0" fontId="1" fillId="0" borderId="62" xfId="53" applyFont="1" applyBorder="1" applyAlignment="1" applyProtection="1">
      <alignment horizontal="center" vertical="center" wrapText="1"/>
      <protection hidden="1" locked="0"/>
    </xf>
    <xf numFmtId="0" fontId="4" fillId="0" borderId="44" xfId="53" applyFont="1" applyBorder="1" applyAlignment="1" applyProtection="1">
      <alignment horizontal="center" vertical="center" wrapText="1"/>
      <protection/>
    </xf>
    <xf numFmtId="0" fontId="4" fillId="0" borderId="41" xfId="53" applyFont="1" applyBorder="1" applyAlignment="1" applyProtection="1">
      <alignment horizontal="center" vertical="center" wrapText="1"/>
      <protection/>
    </xf>
    <xf numFmtId="0" fontId="4" fillId="0" borderId="68" xfId="53" applyFont="1" applyBorder="1" applyAlignment="1" applyProtection="1">
      <alignment horizontal="center" vertical="center" wrapText="1"/>
      <protection/>
    </xf>
    <xf numFmtId="0" fontId="4" fillId="0" borderId="69" xfId="53" applyFont="1" applyBorder="1" applyAlignment="1" applyProtection="1">
      <alignment horizontal="center" vertical="center" wrapText="1"/>
      <protection/>
    </xf>
    <xf numFmtId="0" fontId="4" fillId="0" borderId="70" xfId="53" applyFont="1" applyBorder="1" applyAlignment="1" applyProtection="1">
      <alignment horizontal="center" vertical="center" wrapText="1"/>
      <protection/>
    </xf>
    <xf numFmtId="0" fontId="4" fillId="0" borderId="55" xfId="53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64" xfId="0" applyFont="1" applyBorder="1" applyAlignment="1" applyProtection="1">
      <alignment horizontal="center" vertical="center" wrapText="1"/>
      <protection/>
    </xf>
    <xf numFmtId="0" fontId="0" fillId="0" borderId="62" xfId="0" applyBorder="1" applyAlignment="1">
      <alignment horizontal="center" vertical="center" wrapText="1"/>
    </xf>
    <xf numFmtId="0" fontId="4" fillId="0" borderId="21" xfId="53" applyFont="1" applyBorder="1" applyAlignment="1" applyProtection="1">
      <alignment horizontal="center" vertical="center" wrapText="1"/>
      <protection/>
    </xf>
    <xf numFmtId="0" fontId="1" fillId="0" borderId="49" xfId="53" applyFont="1" applyBorder="1" applyAlignment="1" applyProtection="1">
      <alignment horizontal="center" vertical="center" wrapText="1"/>
      <protection hidden="1"/>
    </xf>
    <xf numFmtId="0" fontId="0" fillId="0" borderId="71" xfId="0" applyBorder="1" applyAlignment="1" applyProtection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4" fillId="0" borderId="54" xfId="53" applyFont="1" applyBorder="1" applyAlignment="1" applyProtection="1">
      <alignment horizontal="center" vertical="center" wrapText="1"/>
      <protection/>
    </xf>
    <xf numFmtId="0" fontId="1" fillId="0" borderId="53" xfId="53" applyFont="1" applyBorder="1" applyAlignment="1" applyProtection="1">
      <alignment horizontal="center" vertical="center" wrapText="1"/>
      <protection hidden="1"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2" fillId="0" borderId="7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right"/>
      <protection/>
    </xf>
    <xf numFmtId="0" fontId="14" fillId="0" borderId="23" xfId="0" applyNumberFormat="1" applyFont="1" applyFill="1" applyBorder="1" applyAlignment="1" applyProtection="1">
      <alignment horizontal="right"/>
      <protection/>
    </xf>
    <xf numFmtId="0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14" fillId="0" borderId="14" xfId="0" applyNumberFormat="1" applyFont="1" applyFill="1" applyBorder="1" applyAlignment="1" applyProtection="1">
      <alignment horizontal="right" wrapText="1"/>
      <protection/>
    </xf>
    <xf numFmtId="0" fontId="14" fillId="0" borderId="23" xfId="0" applyNumberFormat="1" applyFont="1" applyFill="1" applyBorder="1" applyAlignment="1" applyProtection="1">
      <alignment horizontal="right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5" fillId="0" borderId="14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72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2">
      <selection activeCell="Y11" sqref="Y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27" t="s">
        <v>33</v>
      </c>
      <c r="C4" s="26">
        <v>0</v>
      </c>
      <c r="D4" s="25">
        <v>0</v>
      </c>
      <c r="E4" s="25">
        <v>0</v>
      </c>
      <c r="F4" s="25">
        <v>7</v>
      </c>
      <c r="G4" s="25">
        <v>24</v>
      </c>
      <c r="H4" s="25">
        <v>7</v>
      </c>
      <c r="I4" s="35">
        <v>124</v>
      </c>
      <c r="J4" s="36">
        <v>126</v>
      </c>
      <c r="K4" s="37">
        <v>124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27" t="s">
        <v>38</v>
      </c>
      <c r="C5" s="26">
        <v>0</v>
      </c>
      <c r="D5" s="25">
        <v>0</v>
      </c>
      <c r="E5" s="25">
        <v>0</v>
      </c>
      <c r="F5" s="25">
        <v>15</v>
      </c>
      <c r="G5" s="25">
        <v>56</v>
      </c>
      <c r="H5" s="25">
        <v>15</v>
      </c>
      <c r="I5" s="35">
        <v>56</v>
      </c>
      <c r="J5" s="36">
        <v>74</v>
      </c>
      <c r="K5" s="37">
        <v>56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/>
      <c r="B6" s="27" t="s">
        <v>42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/>
      <c r="M6" s="7"/>
      <c r="N6" s="9"/>
      <c r="O6" s="8"/>
      <c r="P6" s="7"/>
      <c r="Q6" s="7"/>
      <c r="R6" s="10"/>
      <c r="S6" s="11"/>
      <c r="T6" s="7"/>
      <c r="U6" s="6"/>
      <c r="V6" s="6"/>
    </row>
    <row r="7" spans="1:22" ht="15" customHeight="1">
      <c r="A7" s="44">
        <v>4</v>
      </c>
      <c r="B7" s="27" t="s">
        <v>32</v>
      </c>
      <c r="C7" s="26">
        <v>0</v>
      </c>
      <c r="D7" s="25">
        <v>0</v>
      </c>
      <c r="E7" s="25">
        <v>0</v>
      </c>
      <c r="F7" s="25">
        <v>14</v>
      </c>
      <c r="G7" s="25">
        <v>50</v>
      </c>
      <c r="H7" s="25">
        <v>14</v>
      </c>
      <c r="I7" s="35">
        <v>140</v>
      </c>
      <c r="J7" s="36">
        <v>174</v>
      </c>
      <c r="K7" s="37">
        <v>140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27" t="s">
        <v>37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27" t="s">
        <v>40</v>
      </c>
      <c r="C9" s="26">
        <v>0</v>
      </c>
      <c r="D9" s="25">
        <v>0</v>
      </c>
      <c r="E9" s="25">
        <v>0</v>
      </c>
      <c r="F9" s="25">
        <v>16</v>
      </c>
      <c r="G9" s="25">
        <v>63</v>
      </c>
      <c r="H9" s="25">
        <v>16</v>
      </c>
      <c r="I9" s="35">
        <v>109</v>
      </c>
      <c r="J9" s="36">
        <v>115</v>
      </c>
      <c r="K9" s="37">
        <v>109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27" t="s">
        <v>41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27" t="s">
        <v>43</v>
      </c>
      <c r="C11" s="26">
        <v>0</v>
      </c>
      <c r="D11" s="25">
        <v>0</v>
      </c>
      <c r="E11" s="25">
        <v>0</v>
      </c>
      <c r="F11" s="25">
        <v>3</v>
      </c>
      <c r="G11" s="25">
        <v>10</v>
      </c>
      <c r="H11" s="25">
        <v>3</v>
      </c>
      <c r="I11" s="35">
        <v>54</v>
      </c>
      <c r="J11" s="36">
        <v>66</v>
      </c>
      <c r="K11" s="37">
        <v>54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27"/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27"/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27"/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27"/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27"/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27"/>
      <c r="C17" s="26"/>
      <c r="D17" s="25"/>
      <c r="E17" s="25"/>
      <c r="F17" s="25"/>
      <c r="G17" s="25"/>
      <c r="H17" s="25"/>
      <c r="I17" s="35"/>
      <c r="J17" s="36"/>
      <c r="K17" s="37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27"/>
      <c r="C18" s="26"/>
      <c r="D18" s="25"/>
      <c r="E18" s="25"/>
      <c r="F18" s="25"/>
      <c r="G18" s="25"/>
      <c r="H18" s="25"/>
      <c r="I18" s="35"/>
      <c r="J18" s="36"/>
      <c r="K18" s="37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27"/>
      <c r="C19" s="26"/>
      <c r="D19" s="25"/>
      <c r="E19" s="25"/>
      <c r="F19" s="25"/>
      <c r="G19" s="25"/>
      <c r="H19" s="25"/>
      <c r="I19" s="35"/>
      <c r="J19" s="36"/>
      <c r="K19" s="37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27"/>
      <c r="C20" s="26"/>
      <c r="D20" s="25"/>
      <c r="E20" s="25"/>
      <c r="F20" s="25"/>
      <c r="G20" s="25"/>
      <c r="H20" s="25"/>
      <c r="I20" s="35"/>
      <c r="J20" s="36"/>
      <c r="K20" s="37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27"/>
      <c r="C21" s="26"/>
      <c r="D21" s="25"/>
      <c r="E21" s="25"/>
      <c r="F21" s="25"/>
      <c r="G21" s="25"/>
      <c r="H21" s="25"/>
      <c r="I21" s="35"/>
      <c r="J21" s="36"/>
      <c r="K21" s="37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27"/>
      <c r="C22" s="26"/>
      <c r="D22" s="25"/>
      <c r="E22" s="25"/>
      <c r="F22" s="25"/>
      <c r="G22" s="25"/>
      <c r="H22" s="25"/>
      <c r="I22" s="35"/>
      <c r="J22" s="36"/>
      <c r="K22" s="37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27"/>
      <c r="C23" s="26"/>
      <c r="D23" s="25"/>
      <c r="E23" s="25"/>
      <c r="F23" s="25"/>
      <c r="G23" s="25"/>
      <c r="H23" s="25"/>
      <c r="I23" s="35"/>
      <c r="J23" s="36"/>
      <c r="K23" s="37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55</v>
      </c>
      <c r="G24" s="73">
        <f t="shared" si="0"/>
        <v>203</v>
      </c>
      <c r="H24" s="73">
        <f t="shared" si="0"/>
        <v>55</v>
      </c>
      <c r="I24" s="73">
        <f t="shared" si="0"/>
        <v>483</v>
      </c>
      <c r="J24" s="73">
        <f t="shared" si="0"/>
        <v>555</v>
      </c>
      <c r="K24" s="74">
        <f t="shared" si="0"/>
        <v>483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C2:E2"/>
    <mergeCell ref="P2:P3"/>
    <mergeCell ref="A24:B24"/>
    <mergeCell ref="L24:M24"/>
    <mergeCell ref="O24:P24"/>
    <mergeCell ref="R24:S24"/>
    <mergeCell ref="A1:B3"/>
    <mergeCell ref="C1:K1"/>
    <mergeCell ref="L1:N1"/>
    <mergeCell ref="O1:Q1"/>
    <mergeCell ref="Q2:Q3"/>
    <mergeCell ref="N2:N3"/>
    <mergeCell ref="F2:H2"/>
    <mergeCell ref="I2:K2"/>
    <mergeCell ref="O2:O3"/>
    <mergeCell ref="L2:L3"/>
    <mergeCell ref="M2:M3"/>
    <mergeCell ref="V2:V3"/>
    <mergeCell ref="T2:T3"/>
    <mergeCell ref="R1:T1"/>
    <mergeCell ref="U1:V1"/>
    <mergeCell ref="U2:U3"/>
    <mergeCell ref="S2:S3"/>
    <mergeCell ref="R2:R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">
      <selection activeCell="Z11" sqref="Z11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2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9">
        <v>0</v>
      </c>
      <c r="D4" s="29">
        <v>0</v>
      </c>
      <c r="E4" s="29">
        <v>0</v>
      </c>
      <c r="F4" s="29">
        <v>75</v>
      </c>
      <c r="G4" s="29">
        <v>176</v>
      </c>
      <c r="H4" s="29">
        <v>75</v>
      </c>
      <c r="I4" s="32">
        <v>7</v>
      </c>
      <c r="J4" s="33">
        <v>8</v>
      </c>
      <c r="K4" s="34">
        <v>7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64</v>
      </c>
      <c r="G5" s="25">
        <v>195</v>
      </c>
      <c r="H5" s="25">
        <v>64</v>
      </c>
      <c r="I5" s="35">
        <v>17</v>
      </c>
      <c r="J5" s="36">
        <v>20</v>
      </c>
      <c r="K5" s="37">
        <v>17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105</v>
      </c>
      <c r="G7" s="25">
        <v>246</v>
      </c>
      <c r="H7" s="25">
        <v>105</v>
      </c>
      <c r="I7" s="35">
        <v>22</v>
      </c>
      <c r="J7" s="36">
        <v>37</v>
      </c>
      <c r="K7" s="37">
        <v>22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87</v>
      </c>
      <c r="G9" s="25">
        <v>269</v>
      </c>
      <c r="H9" s="25">
        <v>87</v>
      </c>
      <c r="I9" s="35">
        <v>17</v>
      </c>
      <c r="J9" s="36">
        <v>25</v>
      </c>
      <c r="K9" s="37">
        <v>17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41</v>
      </c>
      <c r="G11" s="25">
        <v>124</v>
      </c>
      <c r="H11" s="25">
        <v>41</v>
      </c>
      <c r="I11" s="35">
        <v>2</v>
      </c>
      <c r="J11" s="36">
        <v>4</v>
      </c>
      <c r="K11" s="37">
        <v>2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372</v>
      </c>
      <c r="G24" s="73">
        <f t="shared" si="0"/>
        <v>1010</v>
      </c>
      <c r="H24" s="73">
        <f t="shared" si="0"/>
        <v>372</v>
      </c>
      <c r="I24" s="73">
        <f t="shared" si="0"/>
        <v>65</v>
      </c>
      <c r="J24" s="73">
        <f t="shared" si="0"/>
        <v>94</v>
      </c>
      <c r="K24" s="74">
        <f t="shared" si="0"/>
        <v>65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4"/>
  <sheetViews>
    <sheetView zoomScalePageLayoutView="0" workbookViewId="0" topLeftCell="A10">
      <selection activeCell="X9" sqref="X9"/>
    </sheetView>
  </sheetViews>
  <sheetFormatPr defaultColWidth="9.00390625" defaultRowHeight="12.75"/>
  <cols>
    <col min="1" max="1" width="3.625" style="20" customWidth="1"/>
    <col min="2" max="2" width="19.375" style="20" customWidth="1"/>
    <col min="3" max="7" width="8.75390625" style="20" customWidth="1"/>
    <col min="8" max="8" width="8.125" style="20" customWidth="1"/>
    <col min="9" max="9" width="6.625" style="20" customWidth="1"/>
    <col min="10" max="10" width="8.125" style="20" bestFit="1" customWidth="1"/>
    <col min="11" max="11" width="7.375" style="20" customWidth="1"/>
    <col min="12" max="13" width="6.75390625" style="20" hidden="1" customWidth="1"/>
    <col min="14" max="14" width="8.125" style="20" hidden="1" customWidth="1"/>
    <col min="15" max="15" width="6.75390625" style="20" hidden="1" customWidth="1"/>
    <col min="16" max="16" width="7.75390625" style="20" hidden="1" customWidth="1"/>
    <col min="17" max="17" width="6.75390625" style="20" hidden="1" customWidth="1"/>
    <col min="18" max="18" width="8.625" style="20" hidden="1" customWidth="1"/>
    <col min="19" max="19" width="6.75390625" style="20" hidden="1" customWidth="1"/>
    <col min="20" max="21" width="0" style="20" hidden="1" customWidth="1"/>
    <col min="22" max="22" width="11.375" style="20" hidden="1" customWidth="1"/>
    <col min="23" max="16384" width="9.125" style="20" customWidth="1"/>
  </cols>
  <sheetData>
    <row r="1" spans="1:22" ht="44.25" customHeight="1" thickBot="1">
      <c r="A1" s="167" t="s">
        <v>0</v>
      </c>
      <c r="B1" s="168"/>
      <c r="C1" s="155" t="s">
        <v>14</v>
      </c>
      <c r="D1" s="156"/>
      <c r="E1" s="156"/>
      <c r="F1" s="156"/>
      <c r="G1" s="156"/>
      <c r="H1" s="156"/>
      <c r="I1" s="173"/>
      <c r="J1" s="173"/>
      <c r="K1" s="174"/>
      <c r="L1" s="175" t="s">
        <v>2</v>
      </c>
      <c r="M1" s="146"/>
      <c r="N1" s="146"/>
      <c r="O1" s="176" t="s">
        <v>3</v>
      </c>
      <c r="P1" s="146"/>
      <c r="Q1" s="177"/>
      <c r="R1" s="144" t="s">
        <v>4</v>
      </c>
      <c r="S1" s="145"/>
      <c r="T1" s="146"/>
      <c r="U1" s="147" t="s">
        <v>5</v>
      </c>
      <c r="V1" s="148"/>
    </row>
    <row r="2" spans="1:22" ht="25.5" customHeight="1" thickBot="1">
      <c r="A2" s="169"/>
      <c r="B2" s="170"/>
      <c r="C2" s="155" t="s">
        <v>12</v>
      </c>
      <c r="D2" s="161"/>
      <c r="E2" s="162"/>
      <c r="F2" s="155" t="s">
        <v>9</v>
      </c>
      <c r="G2" s="156"/>
      <c r="H2" s="157"/>
      <c r="I2" s="158" t="s">
        <v>10</v>
      </c>
      <c r="J2" s="159"/>
      <c r="K2" s="160"/>
      <c r="L2" s="153" t="s">
        <v>6</v>
      </c>
      <c r="M2" s="151" t="s">
        <v>7</v>
      </c>
      <c r="N2" s="142" t="s">
        <v>8</v>
      </c>
      <c r="O2" s="153" t="s">
        <v>6</v>
      </c>
      <c r="P2" s="151" t="s">
        <v>7</v>
      </c>
      <c r="Q2" s="142" t="s">
        <v>8</v>
      </c>
      <c r="R2" s="153" t="s">
        <v>6</v>
      </c>
      <c r="S2" s="151" t="s">
        <v>7</v>
      </c>
      <c r="T2" s="142" t="s">
        <v>8</v>
      </c>
      <c r="U2" s="149" t="s">
        <v>6</v>
      </c>
      <c r="V2" s="142" t="s">
        <v>8</v>
      </c>
    </row>
    <row r="3" spans="1:22" ht="130.5" customHeight="1" thickBot="1">
      <c r="A3" s="171"/>
      <c r="B3" s="172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69" t="s">
        <v>6</v>
      </c>
      <c r="J3" s="69" t="s">
        <v>11</v>
      </c>
      <c r="K3" s="70" t="s">
        <v>8</v>
      </c>
      <c r="L3" s="154"/>
      <c r="M3" s="152"/>
      <c r="N3" s="143"/>
      <c r="O3" s="154"/>
      <c r="P3" s="152"/>
      <c r="Q3" s="143"/>
      <c r="R3" s="154"/>
      <c r="S3" s="152"/>
      <c r="T3" s="143"/>
      <c r="U3" s="150"/>
      <c r="V3" s="143"/>
    </row>
    <row r="4" spans="1:22" ht="15" customHeight="1">
      <c r="A4" s="43">
        <v>1</v>
      </c>
      <c r="B4" s="75" t="str">
        <f>IF('Кримінальн справи'!B4&lt;&gt;"",'Кримінальн справи'!B4,"")</f>
        <v>Черков В.Г.</v>
      </c>
      <c r="C4" s="28">
        <v>0</v>
      </c>
      <c r="D4" s="29">
        <v>0</v>
      </c>
      <c r="E4" s="29">
        <v>0</v>
      </c>
      <c r="F4" s="25">
        <v>0</v>
      </c>
      <c r="G4" s="25">
        <v>0</v>
      </c>
      <c r="H4" s="25">
        <v>0</v>
      </c>
      <c r="I4" s="35">
        <v>0</v>
      </c>
      <c r="J4" s="36">
        <v>0</v>
      </c>
      <c r="K4" s="37">
        <v>0</v>
      </c>
      <c r="L4" s="21">
        <v>912</v>
      </c>
      <c r="M4" s="2">
        <v>1064</v>
      </c>
      <c r="N4" s="4">
        <v>1037</v>
      </c>
      <c r="O4" s="3">
        <v>190</v>
      </c>
      <c r="P4" s="2">
        <v>207</v>
      </c>
      <c r="Q4" s="2">
        <v>205</v>
      </c>
      <c r="R4" s="1">
        <v>0</v>
      </c>
      <c r="S4" s="5">
        <v>0</v>
      </c>
      <c r="T4" s="2">
        <v>0</v>
      </c>
      <c r="U4" s="6">
        <v>1102</v>
      </c>
      <c r="V4" s="6">
        <v>1242</v>
      </c>
    </row>
    <row r="5" spans="1:22" ht="15" customHeight="1">
      <c r="A5" s="44">
        <v>2</v>
      </c>
      <c r="B5" s="75" t="str">
        <f>IF('Кримінальн справи'!B5&lt;&gt;"",'Кримінальн справи'!B5,"")</f>
        <v>Владимирська І.М.</v>
      </c>
      <c r="C5" s="26">
        <v>0</v>
      </c>
      <c r="D5" s="25">
        <v>0</v>
      </c>
      <c r="E5" s="25">
        <v>0</v>
      </c>
      <c r="F5" s="25">
        <v>1</v>
      </c>
      <c r="G5" s="25">
        <v>4</v>
      </c>
      <c r="H5" s="25">
        <v>1</v>
      </c>
      <c r="I5" s="35">
        <v>1</v>
      </c>
      <c r="J5" s="36">
        <v>1</v>
      </c>
      <c r="K5" s="37">
        <v>1</v>
      </c>
      <c r="L5" s="22">
        <v>5</v>
      </c>
      <c r="M5" s="7">
        <v>5</v>
      </c>
      <c r="N5" s="9">
        <v>5</v>
      </c>
      <c r="O5" s="8">
        <v>0</v>
      </c>
      <c r="P5" s="7">
        <v>0</v>
      </c>
      <c r="Q5" s="7">
        <v>0</v>
      </c>
      <c r="R5" s="10">
        <v>1</v>
      </c>
      <c r="S5" s="11">
        <v>1</v>
      </c>
      <c r="T5" s="7">
        <v>1</v>
      </c>
      <c r="U5" s="6">
        <v>67</v>
      </c>
      <c r="V5" s="6">
        <v>74</v>
      </c>
    </row>
    <row r="6" spans="1:22" ht="15" customHeight="1">
      <c r="A6" s="44">
        <v>3</v>
      </c>
      <c r="B6" s="75" t="str">
        <f>IF('Кримінальн справи'!B6&lt;&gt;"",'Кримінальн справи'!B6,"")</f>
        <v>Переясловська Ю.А.</v>
      </c>
      <c r="C6" s="26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35">
        <v>0</v>
      </c>
      <c r="J6" s="36">
        <v>0</v>
      </c>
      <c r="K6" s="37">
        <v>0</v>
      </c>
      <c r="L6" s="22">
        <v>0</v>
      </c>
      <c r="M6" s="7">
        <v>0</v>
      </c>
      <c r="N6" s="9">
        <v>0</v>
      </c>
      <c r="O6" s="8">
        <v>0</v>
      </c>
      <c r="P6" s="7">
        <v>0</v>
      </c>
      <c r="Q6" s="7">
        <v>0</v>
      </c>
      <c r="R6" s="10">
        <v>0</v>
      </c>
      <c r="S6" s="11">
        <v>0</v>
      </c>
      <c r="T6" s="7">
        <v>0</v>
      </c>
      <c r="U6" s="6">
        <v>0</v>
      </c>
      <c r="V6" s="6">
        <v>0</v>
      </c>
    </row>
    <row r="7" spans="1:22" ht="15" customHeight="1">
      <c r="A7" s="44">
        <v>4</v>
      </c>
      <c r="B7" s="75" t="str">
        <f>IF('Кримінальн справи'!B7&lt;&gt;"",'Кримінальн справи'!B7,"")</f>
        <v>Хацько Н.О.</v>
      </c>
      <c r="C7" s="26">
        <v>0</v>
      </c>
      <c r="D7" s="25">
        <v>0</v>
      </c>
      <c r="E7" s="25">
        <v>0</v>
      </c>
      <c r="F7" s="25">
        <v>1</v>
      </c>
      <c r="G7" s="25">
        <v>3</v>
      </c>
      <c r="H7" s="25">
        <v>1</v>
      </c>
      <c r="I7" s="35">
        <v>0</v>
      </c>
      <c r="J7" s="36">
        <v>0</v>
      </c>
      <c r="K7" s="37">
        <v>0</v>
      </c>
      <c r="L7" s="22">
        <v>320</v>
      </c>
      <c r="M7" s="7">
        <v>388</v>
      </c>
      <c r="N7" s="9">
        <v>388</v>
      </c>
      <c r="O7" s="8">
        <v>32</v>
      </c>
      <c r="P7" s="7">
        <v>89</v>
      </c>
      <c r="Q7" s="7">
        <v>89</v>
      </c>
      <c r="R7" s="10">
        <v>0</v>
      </c>
      <c r="S7" s="11">
        <v>0</v>
      </c>
      <c r="T7" s="7">
        <v>0</v>
      </c>
      <c r="U7" s="6">
        <v>352</v>
      </c>
      <c r="V7" s="6">
        <v>477</v>
      </c>
    </row>
    <row r="8" spans="1:22" ht="15" customHeight="1">
      <c r="A8" s="44">
        <v>5</v>
      </c>
      <c r="B8" s="75" t="str">
        <f>IF('Кримінальн справи'!B8&lt;&gt;"",'Кримінальн справи'!B8,"")</f>
        <v>Пирогова Л.В.</v>
      </c>
      <c r="C8" s="26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35">
        <v>0</v>
      </c>
      <c r="J8" s="36">
        <v>0</v>
      </c>
      <c r="K8" s="37">
        <v>0</v>
      </c>
      <c r="L8" s="22">
        <v>17</v>
      </c>
      <c r="M8" s="7">
        <v>20</v>
      </c>
      <c r="N8" s="9">
        <v>18</v>
      </c>
      <c r="O8" s="8">
        <v>3</v>
      </c>
      <c r="P8" s="7">
        <v>2</v>
      </c>
      <c r="Q8" s="7">
        <v>2</v>
      </c>
      <c r="R8" s="10">
        <v>1</v>
      </c>
      <c r="S8" s="11">
        <v>1</v>
      </c>
      <c r="T8" s="7">
        <v>1</v>
      </c>
      <c r="U8" s="6">
        <v>278</v>
      </c>
      <c r="V8" s="6">
        <v>325</v>
      </c>
    </row>
    <row r="9" spans="1:22" ht="15" customHeight="1">
      <c r="A9" s="44">
        <v>6</v>
      </c>
      <c r="B9" s="75" t="str">
        <f>IF('Кримінальн справи'!B9&lt;&gt;"",'Кримінальн справи'!B9,"")</f>
        <v>Капітонов В.І.</v>
      </c>
      <c r="C9" s="26">
        <v>0</v>
      </c>
      <c r="D9" s="25">
        <v>0</v>
      </c>
      <c r="E9" s="25">
        <v>0</v>
      </c>
      <c r="F9" s="25">
        <v>1</v>
      </c>
      <c r="G9" s="25">
        <v>3</v>
      </c>
      <c r="H9" s="25">
        <v>1</v>
      </c>
      <c r="I9" s="35">
        <v>5</v>
      </c>
      <c r="J9" s="36">
        <v>11</v>
      </c>
      <c r="K9" s="37">
        <v>5</v>
      </c>
      <c r="L9" s="22">
        <v>0</v>
      </c>
      <c r="M9" s="7">
        <v>0</v>
      </c>
      <c r="N9" s="9">
        <v>0</v>
      </c>
      <c r="O9" s="8">
        <v>0</v>
      </c>
      <c r="P9" s="7">
        <v>0</v>
      </c>
      <c r="Q9" s="7">
        <v>0</v>
      </c>
      <c r="R9" s="10">
        <v>0</v>
      </c>
      <c r="S9" s="11">
        <v>0</v>
      </c>
      <c r="T9" s="7">
        <v>0</v>
      </c>
      <c r="U9" s="6">
        <v>147</v>
      </c>
      <c r="V9" s="6">
        <v>111</v>
      </c>
    </row>
    <row r="10" spans="1:22" ht="15" customHeight="1">
      <c r="A10" s="44">
        <v>7</v>
      </c>
      <c r="B10" s="75" t="str">
        <f>IF('Кримінальн справи'!B10&lt;&gt;"",'Кримінальн справи'!B10,"")</f>
        <v>Коліщук З.М.</v>
      </c>
      <c r="C10" s="26">
        <v>0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  <c r="I10" s="35">
        <v>0</v>
      </c>
      <c r="J10" s="36">
        <v>0</v>
      </c>
      <c r="K10" s="37">
        <v>0</v>
      </c>
      <c r="L10" s="22">
        <v>0</v>
      </c>
      <c r="M10" s="7">
        <v>0</v>
      </c>
      <c r="N10" s="9">
        <v>0</v>
      </c>
      <c r="O10" s="8">
        <v>0</v>
      </c>
      <c r="P10" s="7">
        <v>0</v>
      </c>
      <c r="Q10" s="7">
        <v>0</v>
      </c>
      <c r="R10" s="10">
        <v>0</v>
      </c>
      <c r="S10" s="11">
        <v>0</v>
      </c>
      <c r="T10" s="7">
        <v>0</v>
      </c>
      <c r="U10" s="6">
        <v>200</v>
      </c>
      <c r="V10" s="6">
        <v>191</v>
      </c>
    </row>
    <row r="11" spans="1:22" ht="15" customHeight="1">
      <c r="A11" s="44">
        <v>8</v>
      </c>
      <c r="B11" s="75" t="str">
        <f>IF('Кримінальн справи'!B11&lt;&gt;"",'Кримінальн справи'!B11,"")</f>
        <v>Любчик О.В.</v>
      </c>
      <c r="C11" s="26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35">
        <v>0</v>
      </c>
      <c r="J11" s="36">
        <v>0</v>
      </c>
      <c r="K11" s="37">
        <v>0</v>
      </c>
      <c r="L11" s="22">
        <v>0</v>
      </c>
      <c r="M11" s="7">
        <v>0</v>
      </c>
      <c r="N11" s="9">
        <v>0</v>
      </c>
      <c r="O11" s="8">
        <v>0</v>
      </c>
      <c r="P11" s="7">
        <v>0</v>
      </c>
      <c r="Q11" s="7">
        <v>0</v>
      </c>
      <c r="R11" s="10">
        <v>0</v>
      </c>
      <c r="S11" s="11">
        <v>0</v>
      </c>
      <c r="T11" s="7">
        <v>0</v>
      </c>
      <c r="U11" s="6">
        <v>0</v>
      </c>
      <c r="V11" s="6">
        <v>0</v>
      </c>
    </row>
    <row r="12" spans="1:22" ht="15" customHeight="1">
      <c r="A12" s="44">
        <v>9</v>
      </c>
      <c r="B12" s="75">
        <f>IF('Кримінальн справи'!B12&lt;&gt;"",'Кримінальн справи'!B12,"")</f>
      </c>
      <c r="C12" s="26"/>
      <c r="D12" s="25"/>
      <c r="E12" s="25"/>
      <c r="F12" s="25"/>
      <c r="G12" s="25"/>
      <c r="H12" s="25"/>
      <c r="I12" s="35"/>
      <c r="J12" s="36"/>
      <c r="K12" s="37"/>
      <c r="L12" s="22">
        <v>930</v>
      </c>
      <c r="M12" s="7">
        <v>1207</v>
      </c>
      <c r="N12" s="9">
        <v>1135</v>
      </c>
      <c r="O12" s="8">
        <v>113</v>
      </c>
      <c r="P12" s="7">
        <v>161</v>
      </c>
      <c r="Q12" s="7">
        <v>158</v>
      </c>
      <c r="R12" s="10">
        <v>0</v>
      </c>
      <c r="S12" s="11">
        <v>0</v>
      </c>
      <c r="T12" s="7">
        <v>0</v>
      </c>
      <c r="U12" s="6">
        <v>1044</v>
      </c>
      <c r="V12" s="6">
        <v>1295</v>
      </c>
    </row>
    <row r="13" spans="1:22" ht="15" customHeight="1">
      <c r="A13" s="44">
        <v>10</v>
      </c>
      <c r="B13" s="75">
        <f>IF('Кримінальн справи'!B13&lt;&gt;"",'Кримінальн справи'!B13,"")</f>
      </c>
      <c r="C13" s="26"/>
      <c r="D13" s="25"/>
      <c r="E13" s="25"/>
      <c r="F13" s="25"/>
      <c r="G13" s="25"/>
      <c r="H13" s="25"/>
      <c r="I13" s="35"/>
      <c r="J13" s="36"/>
      <c r="K13" s="37"/>
      <c r="L13" s="22">
        <v>0</v>
      </c>
      <c r="M13" s="7">
        <v>0</v>
      </c>
      <c r="N13" s="9">
        <v>0</v>
      </c>
      <c r="O13" s="8">
        <v>0</v>
      </c>
      <c r="P13" s="7">
        <v>0</v>
      </c>
      <c r="Q13" s="7">
        <v>0</v>
      </c>
      <c r="R13" s="10">
        <v>2</v>
      </c>
      <c r="S13" s="11">
        <v>0</v>
      </c>
      <c r="T13" s="7">
        <v>0</v>
      </c>
      <c r="U13" s="6">
        <v>286</v>
      </c>
      <c r="V13" s="6">
        <v>240</v>
      </c>
    </row>
    <row r="14" spans="1:22" ht="15" customHeight="1">
      <c r="A14" s="44">
        <v>11</v>
      </c>
      <c r="B14" s="75">
        <f>IF('Кримінальн справи'!B14&lt;&gt;"",'Кримінальн справи'!B14,"")</f>
      </c>
      <c r="C14" s="26"/>
      <c r="D14" s="25"/>
      <c r="E14" s="25"/>
      <c r="F14" s="25"/>
      <c r="G14" s="25"/>
      <c r="H14" s="25"/>
      <c r="I14" s="35"/>
      <c r="J14" s="36"/>
      <c r="K14" s="37"/>
      <c r="L14" s="22">
        <v>789</v>
      </c>
      <c r="M14" s="7">
        <v>885</v>
      </c>
      <c r="N14" s="9">
        <v>885</v>
      </c>
      <c r="O14" s="8">
        <v>194</v>
      </c>
      <c r="P14" s="7">
        <v>207</v>
      </c>
      <c r="Q14" s="7">
        <v>195</v>
      </c>
      <c r="R14" s="10">
        <v>0</v>
      </c>
      <c r="S14" s="11">
        <v>0</v>
      </c>
      <c r="T14" s="7">
        <v>0</v>
      </c>
      <c r="U14" s="6">
        <v>983</v>
      </c>
      <c r="V14" s="6">
        <v>1080</v>
      </c>
    </row>
    <row r="15" spans="1:22" ht="15" customHeight="1">
      <c r="A15" s="44">
        <v>12</v>
      </c>
      <c r="B15" s="75">
        <f>IF('Кримінальн справи'!B15&lt;&gt;"",'Кримінальн справи'!B15,"")</f>
      </c>
      <c r="C15" s="26"/>
      <c r="D15" s="25"/>
      <c r="E15" s="25"/>
      <c r="F15" s="25"/>
      <c r="G15" s="25"/>
      <c r="H15" s="25"/>
      <c r="I15" s="35"/>
      <c r="J15" s="36"/>
      <c r="K15" s="37"/>
      <c r="L15" s="22">
        <v>108</v>
      </c>
      <c r="M15" s="7">
        <v>1</v>
      </c>
      <c r="N15" s="9">
        <v>1</v>
      </c>
      <c r="O15" s="8">
        <v>3</v>
      </c>
      <c r="P15" s="7">
        <v>0</v>
      </c>
      <c r="Q15" s="7">
        <v>0</v>
      </c>
      <c r="R15" s="10">
        <v>0</v>
      </c>
      <c r="S15" s="11">
        <v>0</v>
      </c>
      <c r="T15" s="7">
        <v>0</v>
      </c>
      <c r="U15" s="6">
        <v>111</v>
      </c>
      <c r="V15" s="6">
        <v>1</v>
      </c>
    </row>
    <row r="16" spans="1:22" ht="15" customHeight="1">
      <c r="A16" s="44">
        <v>13</v>
      </c>
      <c r="B16" s="75">
        <f>IF('Кримінальн справи'!B16&lt;&gt;"",'Кримінальн справи'!B16,"")</f>
      </c>
      <c r="C16" s="26"/>
      <c r="D16" s="25"/>
      <c r="E16" s="25"/>
      <c r="F16" s="25"/>
      <c r="G16" s="25"/>
      <c r="H16" s="25"/>
      <c r="I16" s="35"/>
      <c r="J16" s="36"/>
      <c r="K16" s="37"/>
      <c r="L16" s="22">
        <v>873</v>
      </c>
      <c r="M16" s="7">
        <v>1122</v>
      </c>
      <c r="N16" s="9">
        <v>1122</v>
      </c>
      <c r="O16" s="8">
        <v>162</v>
      </c>
      <c r="P16" s="7">
        <v>96</v>
      </c>
      <c r="Q16" s="7">
        <v>96</v>
      </c>
      <c r="R16" s="10">
        <v>0</v>
      </c>
      <c r="S16" s="11">
        <v>0</v>
      </c>
      <c r="T16" s="7">
        <v>0</v>
      </c>
      <c r="U16" s="6">
        <v>1035</v>
      </c>
      <c r="V16" s="6">
        <v>1218</v>
      </c>
    </row>
    <row r="17" spans="1:22" ht="15" customHeight="1">
      <c r="A17" s="44">
        <v>14</v>
      </c>
      <c r="B17" s="75">
        <f>IF('Кримінальн справи'!B17&lt;&gt;"",'Кримінальн справи'!B17,"")</f>
      </c>
      <c r="C17" s="26"/>
      <c r="D17" s="25"/>
      <c r="E17" s="25"/>
      <c r="F17" s="25"/>
      <c r="G17" s="25"/>
      <c r="H17" s="25"/>
      <c r="I17" s="21"/>
      <c r="J17" s="2"/>
      <c r="K17" s="16"/>
      <c r="L17" s="22"/>
      <c r="M17" s="7"/>
      <c r="N17" s="9"/>
      <c r="O17" s="8"/>
      <c r="P17" s="7"/>
      <c r="Q17" s="12"/>
      <c r="R17" s="13"/>
      <c r="S17" s="14"/>
      <c r="T17" s="12"/>
      <c r="U17" s="15"/>
      <c r="V17" s="15"/>
    </row>
    <row r="18" spans="1:22" ht="15" customHeight="1">
      <c r="A18" s="44">
        <v>15</v>
      </c>
      <c r="B18" s="75">
        <f>IF('Кримінальн справи'!B18&lt;&gt;"",'Кримінальн справи'!B18,"")</f>
      </c>
      <c r="C18" s="26"/>
      <c r="D18" s="25"/>
      <c r="E18" s="25"/>
      <c r="F18" s="25"/>
      <c r="G18" s="25"/>
      <c r="H18" s="25"/>
      <c r="I18" s="21"/>
      <c r="J18" s="2"/>
      <c r="K18" s="16"/>
      <c r="L18" s="22"/>
      <c r="M18" s="7"/>
      <c r="N18" s="16"/>
      <c r="O18" s="8"/>
      <c r="P18" s="7"/>
      <c r="Q18" s="12"/>
      <c r="R18" s="13"/>
      <c r="S18" s="14"/>
      <c r="T18" s="12"/>
      <c r="U18" s="15"/>
      <c r="V18" s="15"/>
    </row>
    <row r="19" spans="1:22" ht="15">
      <c r="A19" s="44">
        <v>16</v>
      </c>
      <c r="B19" s="75">
        <f>IF('Кримінальн справи'!B19&lt;&gt;"",'Кримінальн справи'!B19,"")</f>
      </c>
      <c r="C19" s="26"/>
      <c r="D19" s="25"/>
      <c r="E19" s="25"/>
      <c r="F19" s="25"/>
      <c r="G19" s="25"/>
      <c r="H19" s="25"/>
      <c r="I19" s="21"/>
      <c r="J19" s="2"/>
      <c r="K19" s="16"/>
      <c r="L19" s="22"/>
      <c r="M19" s="7"/>
      <c r="N19" s="16"/>
      <c r="O19" s="8"/>
      <c r="P19" s="7"/>
      <c r="Q19" s="12"/>
      <c r="R19" s="13"/>
      <c r="S19" s="14"/>
      <c r="T19" s="12"/>
      <c r="U19" s="15"/>
      <c r="V19" s="15"/>
    </row>
    <row r="20" spans="1:22" ht="15">
      <c r="A20" s="44">
        <v>17</v>
      </c>
      <c r="B20" s="75">
        <f>IF('Кримінальн справи'!B20&lt;&gt;"",'Кримінальн справи'!B20,"")</f>
      </c>
      <c r="C20" s="26"/>
      <c r="D20" s="25"/>
      <c r="E20" s="25"/>
      <c r="F20" s="25"/>
      <c r="G20" s="25"/>
      <c r="H20" s="25"/>
      <c r="I20" s="21"/>
      <c r="J20" s="2"/>
      <c r="K20" s="16"/>
      <c r="L20" s="22"/>
      <c r="M20" s="7"/>
      <c r="N20" s="16"/>
      <c r="O20" s="8"/>
      <c r="P20" s="7"/>
      <c r="Q20" s="12"/>
      <c r="R20" s="13"/>
      <c r="S20" s="14"/>
      <c r="T20" s="12"/>
      <c r="U20" s="15"/>
      <c r="V20" s="15"/>
    </row>
    <row r="21" spans="1:22" ht="15">
      <c r="A21" s="44">
        <v>18</v>
      </c>
      <c r="B21" s="75">
        <f>IF('Кримінальн справи'!B21&lt;&gt;"",'Кримінальн справи'!B21,"")</f>
      </c>
      <c r="C21" s="26"/>
      <c r="D21" s="25"/>
      <c r="E21" s="25"/>
      <c r="F21" s="25"/>
      <c r="G21" s="25"/>
      <c r="H21" s="25"/>
      <c r="I21" s="21"/>
      <c r="J21" s="2"/>
      <c r="K21" s="16"/>
      <c r="L21" s="22"/>
      <c r="M21" s="7"/>
      <c r="N21" s="16"/>
      <c r="O21" s="8"/>
      <c r="P21" s="7"/>
      <c r="Q21" s="12"/>
      <c r="R21" s="13"/>
      <c r="S21" s="14"/>
      <c r="T21" s="12"/>
      <c r="U21" s="15"/>
      <c r="V21" s="15"/>
    </row>
    <row r="22" spans="1:22" ht="15">
      <c r="A22" s="44">
        <v>19</v>
      </c>
      <c r="B22" s="75">
        <f>IF('Кримінальн справи'!B22&lt;&gt;"",'Кримінальн справи'!B22,"")</f>
      </c>
      <c r="C22" s="26"/>
      <c r="D22" s="25"/>
      <c r="E22" s="25"/>
      <c r="F22" s="25"/>
      <c r="G22" s="25"/>
      <c r="H22" s="25"/>
      <c r="I22" s="21"/>
      <c r="J22" s="2"/>
      <c r="K22" s="16"/>
      <c r="L22" s="22"/>
      <c r="M22" s="7"/>
      <c r="N22" s="16"/>
      <c r="O22" s="8"/>
      <c r="P22" s="7"/>
      <c r="Q22" s="12"/>
      <c r="R22" s="13"/>
      <c r="S22" s="14"/>
      <c r="T22" s="12"/>
      <c r="U22" s="15"/>
      <c r="V22" s="15"/>
    </row>
    <row r="23" spans="1:22" ht="15.75" thickBot="1">
      <c r="A23" s="44">
        <v>20</v>
      </c>
      <c r="B23" s="75">
        <f>IF('Кримінальн справи'!B23&lt;&gt;"",'Кримінальн справи'!B23,"")</f>
      </c>
      <c r="C23" s="30"/>
      <c r="D23" s="31"/>
      <c r="E23" s="31"/>
      <c r="F23" s="31"/>
      <c r="G23" s="31"/>
      <c r="H23" s="31"/>
      <c r="I23" s="24"/>
      <c r="J23" s="17"/>
      <c r="K23" s="18"/>
      <c r="L23" s="23"/>
      <c r="M23" s="17"/>
      <c r="N23" s="18"/>
      <c r="O23" s="8"/>
      <c r="P23" s="17"/>
      <c r="Q23" s="18"/>
      <c r="R23" s="13"/>
      <c r="S23" s="14"/>
      <c r="T23" s="12"/>
      <c r="U23" s="15"/>
      <c r="V23" s="19"/>
    </row>
    <row r="24" spans="1:22" ht="30" customHeight="1" thickBot="1">
      <c r="A24" s="163" t="s">
        <v>13</v>
      </c>
      <c r="B24" s="164"/>
      <c r="C24" s="73">
        <f aca="true" t="shared" si="0" ref="C24:K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3</v>
      </c>
      <c r="G24" s="73">
        <f t="shared" si="0"/>
        <v>10</v>
      </c>
      <c r="H24" s="73">
        <f t="shared" si="0"/>
        <v>3</v>
      </c>
      <c r="I24" s="73">
        <f t="shared" si="0"/>
        <v>6</v>
      </c>
      <c r="J24" s="73">
        <f t="shared" si="0"/>
        <v>12</v>
      </c>
      <c r="K24" s="74">
        <f t="shared" si="0"/>
        <v>6</v>
      </c>
      <c r="L24" s="165">
        <v>4692</v>
      </c>
      <c r="M24" s="166"/>
      <c r="N24" s="45">
        <f>SUM(N4:N23)</f>
        <v>4591</v>
      </c>
      <c r="O24" s="165">
        <v>762</v>
      </c>
      <c r="P24" s="166"/>
      <c r="Q24" s="45">
        <f>SUM(Q4:Q23)</f>
        <v>745</v>
      </c>
      <c r="R24" s="165">
        <v>2</v>
      </c>
      <c r="S24" s="166"/>
      <c r="T24" s="46">
        <f>SUM(T4:T23)</f>
        <v>2</v>
      </c>
      <c r="U24" s="47">
        <f>SUM(U4:U23)</f>
        <v>5605</v>
      </c>
      <c r="V24" s="47">
        <f>SUM(V4:V23)</f>
        <v>6254</v>
      </c>
    </row>
    <row r="25" ht="9.75" customHeight="1"/>
  </sheetData>
  <sheetProtection password="ED89" sheet="1"/>
  <mergeCells count="24">
    <mergeCell ref="P2:P3"/>
    <mergeCell ref="R1:T1"/>
    <mergeCell ref="U1:V1"/>
    <mergeCell ref="V2:V3"/>
    <mergeCell ref="R2:R3"/>
    <mergeCell ref="S2:S3"/>
    <mergeCell ref="T2:T3"/>
    <mergeCell ref="U2:U3"/>
    <mergeCell ref="O24:P24"/>
    <mergeCell ref="R24:S24"/>
    <mergeCell ref="A1:B3"/>
    <mergeCell ref="M2:M3"/>
    <mergeCell ref="N2:N3"/>
    <mergeCell ref="O2:O3"/>
    <mergeCell ref="C1:K1"/>
    <mergeCell ref="L1:N1"/>
    <mergeCell ref="O1:Q1"/>
    <mergeCell ref="Q2:Q3"/>
    <mergeCell ref="A24:B24"/>
    <mergeCell ref="L24:M24"/>
    <mergeCell ref="C2:E2"/>
    <mergeCell ref="F2:H2"/>
    <mergeCell ref="I2:K2"/>
    <mergeCell ref="L2:L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tabSelected="1" zoomScalePageLayoutView="0" workbookViewId="0" topLeftCell="A1">
      <selection activeCell="W15" sqref="W15"/>
    </sheetView>
  </sheetViews>
  <sheetFormatPr defaultColWidth="9.00390625" defaultRowHeight="12.75"/>
  <cols>
    <col min="1" max="1" width="3.625" style="20" customWidth="1"/>
    <col min="2" max="2" width="19.375" style="20" customWidth="1"/>
    <col min="3" max="6" width="8.75390625" style="20" customWidth="1"/>
    <col min="7" max="7" width="8.25390625" style="20" customWidth="1"/>
    <col min="8" max="8" width="8.125" style="20" customWidth="1"/>
    <col min="9" max="10" width="6.75390625" style="20" hidden="1" customWidth="1"/>
    <col min="11" max="11" width="8.125" style="20" hidden="1" customWidth="1"/>
    <col min="12" max="12" width="6.75390625" style="20" hidden="1" customWidth="1"/>
    <col min="13" max="13" width="7.75390625" style="20" hidden="1" customWidth="1"/>
    <col min="14" max="14" width="6.75390625" style="20" hidden="1" customWidth="1"/>
    <col min="15" max="15" width="8.625" style="20" hidden="1" customWidth="1"/>
    <col min="16" max="16" width="6.75390625" style="20" hidden="1" customWidth="1"/>
    <col min="17" max="18" width="0" style="20" hidden="1" customWidth="1"/>
    <col min="19" max="19" width="11.375" style="20" hidden="1" customWidth="1"/>
    <col min="20" max="16384" width="9.125" style="20" customWidth="1"/>
  </cols>
  <sheetData>
    <row r="1" spans="1:19" ht="44.25" customHeight="1" thickBot="1">
      <c r="A1" s="191" t="s">
        <v>0</v>
      </c>
      <c r="B1" s="192"/>
      <c r="C1" s="155" t="s">
        <v>15</v>
      </c>
      <c r="D1" s="156"/>
      <c r="E1" s="156"/>
      <c r="F1" s="156"/>
      <c r="G1" s="156"/>
      <c r="H1" s="157"/>
      <c r="I1" s="187" t="s">
        <v>2</v>
      </c>
      <c r="J1" s="188"/>
      <c r="K1" s="189"/>
      <c r="L1" s="187" t="s">
        <v>3</v>
      </c>
      <c r="M1" s="188"/>
      <c r="N1" s="189"/>
      <c r="O1" s="187" t="s">
        <v>4</v>
      </c>
      <c r="P1" s="188"/>
      <c r="Q1" s="189"/>
      <c r="R1" s="147" t="s">
        <v>5</v>
      </c>
      <c r="S1" s="148"/>
    </row>
    <row r="2" spans="1:19" ht="25.5" customHeight="1" thickBot="1">
      <c r="A2" s="193"/>
      <c r="B2" s="194"/>
      <c r="C2" s="155" t="s">
        <v>12</v>
      </c>
      <c r="D2" s="156"/>
      <c r="E2" s="157"/>
      <c r="F2" s="155" t="s">
        <v>27</v>
      </c>
      <c r="G2" s="156"/>
      <c r="H2" s="157"/>
      <c r="I2" s="180" t="s">
        <v>6</v>
      </c>
      <c r="J2" s="182" t="s">
        <v>7</v>
      </c>
      <c r="K2" s="184" t="s">
        <v>8</v>
      </c>
      <c r="L2" s="180" t="s">
        <v>6</v>
      </c>
      <c r="M2" s="182" t="s">
        <v>7</v>
      </c>
      <c r="N2" s="184" t="s">
        <v>8</v>
      </c>
      <c r="O2" s="180" t="s">
        <v>6</v>
      </c>
      <c r="P2" s="182" t="s">
        <v>7</v>
      </c>
      <c r="Q2" s="184" t="s">
        <v>8</v>
      </c>
      <c r="R2" s="186" t="s">
        <v>6</v>
      </c>
      <c r="S2" s="178" t="s">
        <v>8</v>
      </c>
    </row>
    <row r="3" spans="1:19" ht="130.5" customHeight="1" thickBot="1">
      <c r="A3" s="195"/>
      <c r="B3" s="196"/>
      <c r="C3" s="68" t="s">
        <v>6</v>
      </c>
      <c r="D3" s="68" t="s">
        <v>11</v>
      </c>
      <c r="E3" s="68" t="s">
        <v>8</v>
      </c>
      <c r="F3" s="68" t="s">
        <v>6</v>
      </c>
      <c r="G3" s="68" t="s">
        <v>11</v>
      </c>
      <c r="H3" s="68" t="s">
        <v>8</v>
      </c>
      <c r="I3" s="181"/>
      <c r="J3" s="183"/>
      <c r="K3" s="185"/>
      <c r="L3" s="181"/>
      <c r="M3" s="183"/>
      <c r="N3" s="185"/>
      <c r="O3" s="181"/>
      <c r="P3" s="183"/>
      <c r="Q3" s="185"/>
      <c r="R3" s="150"/>
      <c r="S3" s="179"/>
    </row>
    <row r="4" spans="1:19" ht="15" customHeight="1">
      <c r="A4" s="76">
        <v>1</v>
      </c>
      <c r="B4" s="75" t="str">
        <f>IF('Кримінальн справи'!B4&lt;&gt;"",'Кримінальн справи'!B4,"")</f>
        <v>Черков В.Г.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1">
        <v>912</v>
      </c>
      <c r="J4" s="2">
        <v>1064</v>
      </c>
      <c r="K4" s="4">
        <v>1037</v>
      </c>
      <c r="L4" s="3">
        <v>190</v>
      </c>
      <c r="M4" s="2">
        <v>207</v>
      </c>
      <c r="N4" s="2">
        <v>205</v>
      </c>
      <c r="O4" s="1">
        <v>0</v>
      </c>
      <c r="P4" s="5">
        <v>0</v>
      </c>
      <c r="Q4" s="2">
        <v>0</v>
      </c>
      <c r="R4" s="6">
        <v>1102</v>
      </c>
      <c r="S4" s="6">
        <v>1242</v>
      </c>
    </row>
    <row r="5" spans="1:19" ht="15" customHeight="1">
      <c r="A5" s="77">
        <v>2</v>
      </c>
      <c r="B5" s="75" t="str">
        <f>IF('Кримінальн справи'!B5&lt;&gt;"",'Кримінальн справи'!B5,"")</f>
        <v>Владимирська І.М.</v>
      </c>
      <c r="C5" s="25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2">
        <v>5</v>
      </c>
      <c r="J5" s="7">
        <v>5</v>
      </c>
      <c r="K5" s="9">
        <v>5</v>
      </c>
      <c r="L5" s="8">
        <v>0</v>
      </c>
      <c r="M5" s="7">
        <v>0</v>
      </c>
      <c r="N5" s="7">
        <v>0</v>
      </c>
      <c r="O5" s="10">
        <v>1</v>
      </c>
      <c r="P5" s="11">
        <v>1</v>
      </c>
      <c r="Q5" s="7">
        <v>1</v>
      </c>
      <c r="R5" s="6">
        <v>67</v>
      </c>
      <c r="S5" s="6">
        <v>74</v>
      </c>
    </row>
    <row r="6" spans="1:19" ht="15" customHeight="1">
      <c r="A6" s="77">
        <v>3</v>
      </c>
      <c r="B6" s="75" t="str">
        <f>IF('Кримінальн справи'!B6&lt;&gt;"",'Кримінальн справи'!B6,"")</f>
        <v>Переясловська Ю.А.</v>
      </c>
      <c r="C6" s="38">
        <v>0</v>
      </c>
      <c r="D6" s="25">
        <v>0</v>
      </c>
      <c r="E6" s="25">
        <v>0</v>
      </c>
      <c r="F6" s="25">
        <v>0</v>
      </c>
      <c r="G6" s="25">
        <v>0</v>
      </c>
      <c r="H6" s="41">
        <v>0</v>
      </c>
      <c r="I6" s="22">
        <v>0</v>
      </c>
      <c r="J6" s="7">
        <v>0</v>
      </c>
      <c r="K6" s="9">
        <v>0</v>
      </c>
      <c r="L6" s="8">
        <v>0</v>
      </c>
      <c r="M6" s="7">
        <v>0</v>
      </c>
      <c r="N6" s="7">
        <v>0</v>
      </c>
      <c r="O6" s="10">
        <v>0</v>
      </c>
      <c r="P6" s="11">
        <v>0</v>
      </c>
      <c r="Q6" s="7">
        <v>0</v>
      </c>
      <c r="R6" s="6">
        <v>0</v>
      </c>
      <c r="S6" s="6">
        <v>0</v>
      </c>
    </row>
    <row r="7" spans="1:19" ht="15" customHeight="1">
      <c r="A7" s="77">
        <v>4</v>
      </c>
      <c r="B7" s="75" t="str">
        <f>IF('Кримінальн справи'!B7&lt;&gt;"",'Кримінальн справи'!B7,"")</f>
        <v>Хацько Н.О.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5">
        <v>0</v>
      </c>
      <c r="I7" s="22">
        <v>320</v>
      </c>
      <c r="J7" s="7">
        <v>388</v>
      </c>
      <c r="K7" s="9">
        <v>388</v>
      </c>
      <c r="L7" s="8">
        <v>32</v>
      </c>
      <c r="M7" s="7">
        <v>89</v>
      </c>
      <c r="N7" s="7">
        <v>89</v>
      </c>
      <c r="O7" s="10">
        <v>0</v>
      </c>
      <c r="P7" s="11">
        <v>0</v>
      </c>
      <c r="Q7" s="7">
        <v>0</v>
      </c>
      <c r="R7" s="6">
        <v>352</v>
      </c>
      <c r="S7" s="6">
        <v>477</v>
      </c>
    </row>
    <row r="8" spans="1:19" ht="15" customHeight="1">
      <c r="A8" s="77">
        <v>5</v>
      </c>
      <c r="B8" s="75" t="str">
        <f>IF('Кримінальн справи'!B8&lt;&gt;"",'Кримінальн справи'!B8,"")</f>
        <v>Пирогова Л.В.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  <c r="I8" s="22">
        <v>17</v>
      </c>
      <c r="J8" s="7">
        <v>20</v>
      </c>
      <c r="K8" s="9">
        <v>18</v>
      </c>
      <c r="L8" s="8">
        <v>3</v>
      </c>
      <c r="M8" s="7">
        <v>2</v>
      </c>
      <c r="N8" s="7">
        <v>2</v>
      </c>
      <c r="O8" s="10">
        <v>1</v>
      </c>
      <c r="P8" s="11">
        <v>1</v>
      </c>
      <c r="Q8" s="7">
        <v>1</v>
      </c>
      <c r="R8" s="6">
        <v>278</v>
      </c>
      <c r="S8" s="6">
        <v>325</v>
      </c>
    </row>
    <row r="9" spans="1:19" ht="15" customHeight="1">
      <c r="A9" s="77">
        <v>6</v>
      </c>
      <c r="B9" s="75" t="str">
        <f>IF('Кримінальн справи'!B9&lt;&gt;"",'Кримінальн справи'!B9,"")</f>
        <v>Капітонов В.І.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2">
        <v>0</v>
      </c>
      <c r="J9" s="7">
        <v>0</v>
      </c>
      <c r="K9" s="9">
        <v>0</v>
      </c>
      <c r="L9" s="8">
        <v>0</v>
      </c>
      <c r="M9" s="7">
        <v>0</v>
      </c>
      <c r="N9" s="7">
        <v>0</v>
      </c>
      <c r="O9" s="10">
        <v>0</v>
      </c>
      <c r="P9" s="11">
        <v>0</v>
      </c>
      <c r="Q9" s="7">
        <v>0</v>
      </c>
      <c r="R9" s="6">
        <v>147</v>
      </c>
      <c r="S9" s="6">
        <v>111</v>
      </c>
    </row>
    <row r="10" spans="1:19" ht="15" customHeight="1">
      <c r="A10" s="77">
        <v>7</v>
      </c>
      <c r="B10" s="75" t="str">
        <f>IF('Кримінальн справи'!B10&lt;&gt;"",'Кримінальн справи'!B10,"")</f>
        <v>Коліщук З.М.</v>
      </c>
      <c r="C10" s="38">
        <v>0</v>
      </c>
      <c r="D10" s="25">
        <v>0</v>
      </c>
      <c r="E10" s="25">
        <v>0</v>
      </c>
      <c r="F10" s="25">
        <v>0</v>
      </c>
      <c r="G10" s="25">
        <v>0</v>
      </c>
      <c r="H10" s="41">
        <v>0</v>
      </c>
      <c r="I10" s="22">
        <v>0</v>
      </c>
      <c r="J10" s="7">
        <v>0</v>
      </c>
      <c r="K10" s="9">
        <v>0</v>
      </c>
      <c r="L10" s="8">
        <v>0</v>
      </c>
      <c r="M10" s="7">
        <v>0</v>
      </c>
      <c r="N10" s="7">
        <v>0</v>
      </c>
      <c r="O10" s="10">
        <v>0</v>
      </c>
      <c r="P10" s="11">
        <v>0</v>
      </c>
      <c r="Q10" s="7">
        <v>0</v>
      </c>
      <c r="R10" s="6">
        <v>200</v>
      </c>
      <c r="S10" s="6">
        <v>191</v>
      </c>
    </row>
    <row r="11" spans="1:19" ht="15" customHeight="1">
      <c r="A11" s="77">
        <v>8</v>
      </c>
      <c r="B11" s="75" t="str">
        <f>IF('Кримінальн справи'!B11&lt;&gt;"",'Кримінальн справи'!B11,"")</f>
        <v>Любчик О.В.</v>
      </c>
      <c r="C11" s="38">
        <v>0</v>
      </c>
      <c r="D11" s="25">
        <v>0</v>
      </c>
      <c r="E11" s="25">
        <v>0</v>
      </c>
      <c r="F11" s="25">
        <v>0</v>
      </c>
      <c r="G11" s="25">
        <v>0</v>
      </c>
      <c r="H11" s="41">
        <v>0</v>
      </c>
      <c r="I11" s="22">
        <v>0</v>
      </c>
      <c r="J11" s="7">
        <v>0</v>
      </c>
      <c r="K11" s="9">
        <v>0</v>
      </c>
      <c r="L11" s="8">
        <v>0</v>
      </c>
      <c r="M11" s="7">
        <v>0</v>
      </c>
      <c r="N11" s="7">
        <v>0</v>
      </c>
      <c r="O11" s="10">
        <v>0</v>
      </c>
      <c r="P11" s="11">
        <v>0</v>
      </c>
      <c r="Q11" s="7">
        <v>0</v>
      </c>
      <c r="R11" s="6">
        <v>0</v>
      </c>
      <c r="S11" s="6">
        <v>0</v>
      </c>
    </row>
    <row r="12" spans="1:19" ht="15" customHeight="1">
      <c r="A12" s="77">
        <v>9</v>
      </c>
      <c r="B12" s="75">
        <f>IF('Кримінальн справи'!B12&lt;&gt;"",'Кримінальн справи'!B12,"")</f>
      </c>
      <c r="C12" s="38"/>
      <c r="D12" s="25"/>
      <c r="E12" s="25"/>
      <c r="F12" s="25"/>
      <c r="G12" s="25"/>
      <c r="H12" s="41"/>
      <c r="I12" s="22">
        <v>930</v>
      </c>
      <c r="J12" s="7">
        <v>1207</v>
      </c>
      <c r="K12" s="9">
        <v>1135</v>
      </c>
      <c r="L12" s="8">
        <v>113</v>
      </c>
      <c r="M12" s="7">
        <v>161</v>
      </c>
      <c r="N12" s="7">
        <v>158</v>
      </c>
      <c r="O12" s="10">
        <v>0</v>
      </c>
      <c r="P12" s="11">
        <v>0</v>
      </c>
      <c r="Q12" s="7">
        <v>0</v>
      </c>
      <c r="R12" s="6">
        <v>1044</v>
      </c>
      <c r="S12" s="6">
        <v>1295</v>
      </c>
    </row>
    <row r="13" spans="1:19" ht="15" customHeight="1">
      <c r="A13" s="77">
        <v>10</v>
      </c>
      <c r="B13" s="75">
        <f>IF('Кримінальн справи'!B13&lt;&gt;"",'Кримінальн справи'!B13,"")</f>
      </c>
      <c r="C13" s="38"/>
      <c r="D13" s="25"/>
      <c r="E13" s="25"/>
      <c r="F13" s="25"/>
      <c r="G13" s="25"/>
      <c r="H13" s="41"/>
      <c r="I13" s="22">
        <v>0</v>
      </c>
      <c r="J13" s="7">
        <v>0</v>
      </c>
      <c r="K13" s="9">
        <v>0</v>
      </c>
      <c r="L13" s="8">
        <v>0</v>
      </c>
      <c r="M13" s="7">
        <v>0</v>
      </c>
      <c r="N13" s="7">
        <v>0</v>
      </c>
      <c r="O13" s="10">
        <v>2</v>
      </c>
      <c r="P13" s="11">
        <v>0</v>
      </c>
      <c r="Q13" s="7">
        <v>0</v>
      </c>
      <c r="R13" s="6">
        <v>286</v>
      </c>
      <c r="S13" s="6">
        <v>240</v>
      </c>
    </row>
    <row r="14" spans="1:19" ht="15" customHeight="1">
      <c r="A14" s="77">
        <v>11</v>
      </c>
      <c r="B14" s="75">
        <f>IF('Кримінальн справи'!B14&lt;&gt;"",'Кримінальн справи'!B14,"")</f>
      </c>
      <c r="C14" s="38"/>
      <c r="D14" s="25"/>
      <c r="E14" s="25"/>
      <c r="F14" s="25"/>
      <c r="G14" s="25"/>
      <c r="H14" s="41"/>
      <c r="I14" s="22">
        <v>789</v>
      </c>
      <c r="J14" s="7">
        <v>885</v>
      </c>
      <c r="K14" s="9">
        <v>885</v>
      </c>
      <c r="L14" s="8">
        <v>194</v>
      </c>
      <c r="M14" s="7">
        <v>207</v>
      </c>
      <c r="N14" s="7">
        <v>195</v>
      </c>
      <c r="O14" s="10">
        <v>0</v>
      </c>
      <c r="P14" s="11">
        <v>0</v>
      </c>
      <c r="Q14" s="7">
        <v>0</v>
      </c>
      <c r="R14" s="6">
        <v>983</v>
      </c>
      <c r="S14" s="6">
        <v>1080</v>
      </c>
    </row>
    <row r="15" spans="1:19" ht="15" customHeight="1">
      <c r="A15" s="77">
        <v>12</v>
      </c>
      <c r="B15" s="75">
        <f>IF('Кримінальн справи'!B15&lt;&gt;"",'Кримінальн справи'!B15,"")</f>
      </c>
      <c r="C15" s="38"/>
      <c r="D15" s="25"/>
      <c r="E15" s="25"/>
      <c r="F15" s="25"/>
      <c r="G15" s="25"/>
      <c r="H15" s="41"/>
      <c r="I15" s="22">
        <v>108</v>
      </c>
      <c r="J15" s="7">
        <v>1</v>
      </c>
      <c r="K15" s="9">
        <v>1</v>
      </c>
      <c r="L15" s="8">
        <v>3</v>
      </c>
      <c r="M15" s="7">
        <v>0</v>
      </c>
      <c r="N15" s="7">
        <v>0</v>
      </c>
      <c r="O15" s="10">
        <v>0</v>
      </c>
      <c r="P15" s="11">
        <v>0</v>
      </c>
      <c r="Q15" s="7">
        <v>0</v>
      </c>
      <c r="R15" s="6">
        <v>111</v>
      </c>
      <c r="S15" s="6">
        <v>1</v>
      </c>
    </row>
    <row r="16" spans="1:19" ht="15" customHeight="1">
      <c r="A16" s="77">
        <v>13</v>
      </c>
      <c r="B16" s="75">
        <f>IF('Кримінальн справи'!B16&lt;&gt;"",'Кримінальн справи'!B16,"")</f>
      </c>
      <c r="C16" s="38"/>
      <c r="D16" s="25"/>
      <c r="E16" s="25"/>
      <c r="F16" s="25"/>
      <c r="G16" s="25"/>
      <c r="H16" s="41"/>
      <c r="I16" s="22">
        <v>873</v>
      </c>
      <c r="J16" s="7">
        <v>1122</v>
      </c>
      <c r="K16" s="9">
        <v>1122</v>
      </c>
      <c r="L16" s="8">
        <v>162</v>
      </c>
      <c r="M16" s="7">
        <v>96</v>
      </c>
      <c r="N16" s="7">
        <v>96</v>
      </c>
      <c r="O16" s="10">
        <v>0</v>
      </c>
      <c r="P16" s="11">
        <v>0</v>
      </c>
      <c r="Q16" s="7">
        <v>0</v>
      </c>
      <c r="R16" s="6">
        <v>1035</v>
      </c>
      <c r="S16" s="6">
        <v>1218</v>
      </c>
    </row>
    <row r="17" spans="1:19" ht="15" customHeight="1">
      <c r="A17" s="77">
        <v>14</v>
      </c>
      <c r="B17" s="75">
        <f>IF('Кримінальн справи'!B17&lt;&gt;"",'Кримінальн справи'!B17,"")</f>
      </c>
      <c r="C17" s="38"/>
      <c r="D17" s="25"/>
      <c r="E17" s="25"/>
      <c r="F17" s="25"/>
      <c r="G17" s="25"/>
      <c r="H17" s="41"/>
      <c r="I17" s="22"/>
      <c r="J17" s="7"/>
      <c r="K17" s="9"/>
      <c r="L17" s="8"/>
      <c r="M17" s="7"/>
      <c r="N17" s="12"/>
      <c r="O17" s="13"/>
      <c r="P17" s="14"/>
      <c r="Q17" s="12"/>
      <c r="R17" s="15"/>
      <c r="S17" s="15"/>
    </row>
    <row r="18" spans="1:19" ht="15" customHeight="1">
      <c r="A18" s="77">
        <v>15</v>
      </c>
      <c r="B18" s="75">
        <f>IF('Кримінальн справи'!B18&lt;&gt;"",'Кримінальн справи'!B18,"")</f>
      </c>
      <c r="C18" s="38"/>
      <c r="D18" s="25"/>
      <c r="E18" s="25"/>
      <c r="F18" s="25"/>
      <c r="G18" s="25"/>
      <c r="H18" s="41"/>
      <c r="I18" s="22"/>
      <c r="J18" s="7"/>
      <c r="K18" s="16"/>
      <c r="L18" s="8"/>
      <c r="M18" s="7"/>
      <c r="N18" s="12"/>
      <c r="O18" s="13"/>
      <c r="P18" s="14"/>
      <c r="Q18" s="12"/>
      <c r="R18" s="15"/>
      <c r="S18" s="15"/>
    </row>
    <row r="19" spans="1:19" ht="15">
      <c r="A19" s="77">
        <v>16</v>
      </c>
      <c r="B19" s="75">
        <f>IF('Кримінальн справи'!B19&lt;&gt;"",'Кримінальн справи'!B19,"")</f>
      </c>
      <c r="C19" s="38"/>
      <c r="D19" s="25"/>
      <c r="E19" s="25"/>
      <c r="F19" s="25"/>
      <c r="G19" s="25"/>
      <c r="H19" s="41"/>
      <c r="I19" s="22"/>
      <c r="J19" s="7"/>
      <c r="K19" s="16"/>
      <c r="L19" s="8"/>
      <c r="M19" s="7"/>
      <c r="N19" s="12"/>
      <c r="O19" s="13"/>
      <c r="P19" s="14"/>
      <c r="Q19" s="12"/>
      <c r="R19" s="15"/>
      <c r="S19" s="15"/>
    </row>
    <row r="20" spans="1:19" ht="15">
      <c r="A20" s="77">
        <v>17</v>
      </c>
      <c r="B20" s="75">
        <f>IF('Кримінальн справи'!B20&lt;&gt;"",'Кримінальн справи'!B20,"")</f>
      </c>
      <c r="C20" s="38"/>
      <c r="D20" s="25"/>
      <c r="E20" s="25"/>
      <c r="F20" s="25"/>
      <c r="G20" s="25"/>
      <c r="H20" s="41"/>
      <c r="I20" s="22"/>
      <c r="J20" s="7"/>
      <c r="K20" s="16"/>
      <c r="L20" s="8"/>
      <c r="M20" s="7"/>
      <c r="N20" s="12"/>
      <c r="O20" s="13"/>
      <c r="P20" s="14"/>
      <c r="Q20" s="12"/>
      <c r="R20" s="15"/>
      <c r="S20" s="15"/>
    </row>
    <row r="21" spans="1:19" ht="15">
      <c r="A21" s="77">
        <v>18</v>
      </c>
      <c r="B21" s="75">
        <f>IF('Кримінальн справи'!B21&lt;&gt;"",'Кримінальн справи'!B21,"")</f>
      </c>
      <c r="C21" s="38"/>
      <c r="D21" s="25"/>
      <c r="E21" s="25"/>
      <c r="F21" s="25"/>
      <c r="G21" s="25"/>
      <c r="H21" s="41"/>
      <c r="I21" s="22"/>
      <c r="J21" s="7"/>
      <c r="K21" s="16"/>
      <c r="L21" s="8"/>
      <c r="M21" s="7"/>
      <c r="N21" s="12"/>
      <c r="O21" s="13"/>
      <c r="P21" s="14"/>
      <c r="Q21" s="12"/>
      <c r="R21" s="15"/>
      <c r="S21" s="15"/>
    </row>
    <row r="22" spans="1:19" ht="15">
      <c r="A22" s="77">
        <v>19</v>
      </c>
      <c r="B22" s="75">
        <f>IF('Кримінальн справи'!B22&lt;&gt;"",'Кримінальн справи'!B22,"")</f>
      </c>
      <c r="C22" s="38"/>
      <c r="D22" s="25"/>
      <c r="E22" s="25"/>
      <c r="F22" s="25"/>
      <c r="G22" s="25"/>
      <c r="H22" s="41"/>
      <c r="I22" s="22"/>
      <c r="J22" s="7"/>
      <c r="K22" s="16"/>
      <c r="L22" s="8"/>
      <c r="M22" s="7"/>
      <c r="N22" s="12"/>
      <c r="O22" s="13"/>
      <c r="P22" s="14"/>
      <c r="Q22" s="12"/>
      <c r="R22" s="15"/>
      <c r="S22" s="15"/>
    </row>
    <row r="23" spans="1:19" ht="15.75" thickBot="1">
      <c r="A23" s="77">
        <v>20</v>
      </c>
      <c r="B23" s="75">
        <f>IF('Кримінальн справи'!B23&lt;&gt;"",'Кримінальн справи'!B23,"")</f>
      </c>
      <c r="C23" s="39"/>
      <c r="D23" s="40"/>
      <c r="E23" s="40"/>
      <c r="F23" s="40"/>
      <c r="G23" s="40"/>
      <c r="H23" s="42"/>
      <c r="I23" s="23"/>
      <c r="J23" s="17"/>
      <c r="K23" s="18"/>
      <c r="L23" s="8"/>
      <c r="M23" s="17"/>
      <c r="N23" s="18"/>
      <c r="O23" s="13"/>
      <c r="P23" s="14"/>
      <c r="Q23" s="12"/>
      <c r="R23" s="15"/>
      <c r="S23" s="19"/>
    </row>
    <row r="24" spans="1:19" ht="30" customHeight="1" thickBot="1">
      <c r="A24" s="155" t="s">
        <v>13</v>
      </c>
      <c r="B24" s="157"/>
      <c r="C24" s="73">
        <f aca="true" t="shared" si="0" ref="C24:H24">SUM(C4:C23)</f>
        <v>0</v>
      </c>
      <c r="D24" s="73">
        <f t="shared" si="0"/>
        <v>0</v>
      </c>
      <c r="E24" s="73">
        <f t="shared" si="0"/>
        <v>0</v>
      </c>
      <c r="F24" s="73">
        <f t="shared" si="0"/>
        <v>0</v>
      </c>
      <c r="G24" s="73">
        <f t="shared" si="0"/>
        <v>0</v>
      </c>
      <c r="H24" s="73">
        <f t="shared" si="0"/>
        <v>0</v>
      </c>
      <c r="I24" s="165">
        <v>4692</v>
      </c>
      <c r="J24" s="190"/>
      <c r="K24" s="45">
        <f>SUM(K4:K23)</f>
        <v>4591</v>
      </c>
      <c r="L24" s="165">
        <v>762</v>
      </c>
      <c r="M24" s="190"/>
      <c r="N24" s="45">
        <f>SUM(N4:N23)</f>
        <v>745</v>
      </c>
      <c r="O24" s="165">
        <v>2</v>
      </c>
      <c r="P24" s="190"/>
      <c r="Q24" s="46">
        <f>SUM(Q4:Q23)</f>
        <v>2</v>
      </c>
      <c r="R24" s="47">
        <f>SUM(R4:R23)</f>
        <v>5605</v>
      </c>
      <c r="S24" s="47">
        <f>SUM(S4:S23)</f>
        <v>6254</v>
      </c>
    </row>
    <row r="25" ht="9.75" customHeight="1"/>
  </sheetData>
  <sheetProtection password="ED89" sheet="1"/>
  <mergeCells count="23">
    <mergeCell ref="R1:S1"/>
    <mergeCell ref="A1:B3"/>
    <mergeCell ref="L2:L3"/>
    <mergeCell ref="M2:M3"/>
    <mergeCell ref="C1:H1"/>
    <mergeCell ref="I1:K1"/>
    <mergeCell ref="L1:N1"/>
    <mergeCell ref="C2:E2"/>
    <mergeCell ref="F2:H2"/>
    <mergeCell ref="I2:I3"/>
    <mergeCell ref="J2:J3"/>
    <mergeCell ref="K2:K3"/>
    <mergeCell ref="O1:Q1"/>
    <mergeCell ref="A24:B24"/>
    <mergeCell ref="I24:J24"/>
    <mergeCell ref="L24:M24"/>
    <mergeCell ref="O24:P24"/>
    <mergeCell ref="S2:S3"/>
    <mergeCell ref="O2:O3"/>
    <mergeCell ref="P2:P3"/>
    <mergeCell ref="N2:N3"/>
    <mergeCell ref="Q2:Q3"/>
    <mergeCell ref="R2:R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4"/>
  <sheetViews>
    <sheetView zoomScale="90" zoomScaleNormal="90" zoomScalePageLayoutView="0" workbookViewId="0" topLeftCell="A1">
      <selection activeCell="AF24" sqref="AF2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5.625" style="78" customWidth="1"/>
    <col min="4" max="4" width="6.25390625" style="78" customWidth="1"/>
    <col min="5" max="5" width="6.75390625" style="78" customWidth="1"/>
    <col min="6" max="6" width="5.625" style="78" customWidth="1"/>
    <col min="7" max="7" width="5.375" style="78" customWidth="1"/>
    <col min="8" max="8" width="7.375" style="78" customWidth="1"/>
    <col min="9" max="9" width="6.75390625" style="78" customWidth="1"/>
    <col min="10" max="10" width="5.75390625" style="78" customWidth="1"/>
    <col min="11" max="11" width="8.125" style="78" bestFit="1" customWidth="1"/>
    <col min="12" max="12" width="7.375" style="78" customWidth="1"/>
    <col min="13" max="14" width="6.75390625" style="78" hidden="1" customWidth="1"/>
    <col min="15" max="15" width="8.125" style="78" hidden="1" customWidth="1"/>
    <col min="16" max="16" width="6.75390625" style="78" hidden="1" customWidth="1"/>
    <col min="17" max="17" width="7.75390625" style="78" hidden="1" customWidth="1"/>
    <col min="18" max="18" width="6.75390625" style="78" hidden="1" customWidth="1"/>
    <col min="19" max="19" width="8.625" style="78" hidden="1" customWidth="1"/>
    <col min="20" max="20" width="6.75390625" style="78" hidden="1" customWidth="1"/>
    <col min="21" max="22" width="0" style="78" hidden="1" customWidth="1"/>
    <col min="23" max="23" width="11.375" style="78" hidden="1" customWidth="1"/>
    <col min="24" max="24" width="7.25390625" style="78" customWidth="1"/>
    <col min="25" max="25" width="5.125" style="78" customWidth="1"/>
    <col min="26" max="26" width="6.75390625" style="78" customWidth="1"/>
    <col min="27" max="27" width="7.375" style="78" customWidth="1"/>
    <col min="28" max="28" width="7.625" style="78" customWidth="1"/>
    <col min="29" max="29" width="5.125" style="78" customWidth="1"/>
    <col min="30" max="30" width="6.125" style="78" customWidth="1"/>
    <col min="31" max="34" width="7.375" style="78" customWidth="1"/>
    <col min="35" max="35" width="9.375" style="78" customWidth="1"/>
    <col min="36" max="16384" width="9.125" style="78" customWidth="1"/>
  </cols>
  <sheetData>
    <row r="1" spans="1:35" ht="44.25" customHeight="1" thickBot="1">
      <c r="A1" s="191" t="s">
        <v>0</v>
      </c>
      <c r="B1" s="192"/>
      <c r="C1" s="155" t="s">
        <v>26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3"/>
    </row>
    <row r="2" spans="1:35" ht="42.75" customHeight="1" thickBot="1">
      <c r="A2" s="193"/>
      <c r="B2" s="211"/>
      <c r="C2" s="163" t="s">
        <v>12</v>
      </c>
      <c r="D2" s="198"/>
      <c r="E2" s="210"/>
      <c r="F2" s="163" t="s">
        <v>1</v>
      </c>
      <c r="G2" s="200"/>
      <c r="H2" s="200"/>
      <c r="I2" s="201"/>
      <c r="J2" s="202" t="s">
        <v>2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4"/>
      <c r="Y2" s="197" t="s">
        <v>14</v>
      </c>
      <c r="Z2" s="198"/>
      <c r="AA2" s="198"/>
      <c r="AB2" s="199"/>
      <c r="AC2" s="197" t="s">
        <v>22</v>
      </c>
      <c r="AD2" s="198"/>
      <c r="AE2" s="198"/>
      <c r="AF2" s="199"/>
      <c r="AG2" s="205" t="s">
        <v>25</v>
      </c>
      <c r="AH2" s="206"/>
      <c r="AI2" s="207"/>
    </row>
    <row r="3" spans="1:35" ht="130.5" customHeight="1" thickBot="1">
      <c r="A3" s="193"/>
      <c r="B3" s="211"/>
      <c r="C3" s="68" t="s">
        <v>6</v>
      </c>
      <c r="D3" s="68" t="s">
        <v>11</v>
      </c>
      <c r="E3" s="68" t="s">
        <v>8</v>
      </c>
      <c r="F3" s="79" t="s">
        <v>6</v>
      </c>
      <c r="G3" s="80" t="s">
        <v>11</v>
      </c>
      <c r="H3" s="79" t="s">
        <v>8</v>
      </c>
      <c r="I3" s="80" t="s">
        <v>23</v>
      </c>
      <c r="J3" s="69" t="s">
        <v>6</v>
      </c>
      <c r="K3" s="69" t="s">
        <v>11</v>
      </c>
      <c r="L3" s="69" t="s">
        <v>8</v>
      </c>
      <c r="M3" s="81"/>
      <c r="N3" s="82"/>
      <c r="O3" s="82"/>
      <c r="P3" s="82"/>
      <c r="Q3" s="82"/>
      <c r="R3" s="82"/>
      <c r="S3" s="82"/>
      <c r="T3" s="82"/>
      <c r="U3" s="82"/>
      <c r="V3" s="83"/>
      <c r="W3" s="84"/>
      <c r="X3" s="69" t="s">
        <v>23</v>
      </c>
      <c r="Y3" s="69" t="s">
        <v>6</v>
      </c>
      <c r="Z3" s="69" t="s">
        <v>11</v>
      </c>
      <c r="AA3" s="69" t="s">
        <v>8</v>
      </c>
      <c r="AB3" s="69" t="s">
        <v>23</v>
      </c>
      <c r="AC3" s="69" t="s">
        <v>6</v>
      </c>
      <c r="AD3" s="69" t="s">
        <v>11</v>
      </c>
      <c r="AE3" s="69" t="s">
        <v>8</v>
      </c>
      <c r="AF3" s="69" t="s">
        <v>23</v>
      </c>
      <c r="AG3" s="69" t="s">
        <v>30</v>
      </c>
      <c r="AH3" s="69" t="s">
        <v>29</v>
      </c>
      <c r="AI3" s="85" t="s">
        <v>24</v>
      </c>
    </row>
    <row r="4" spans="1:35" ht="15" customHeight="1">
      <c r="A4" s="86">
        <v>1</v>
      </c>
      <c r="B4" s="87" t="str">
        <f>IF('Кримінальн справи'!B4&lt;&gt;"",'Кримінальн справи'!B4,"")</f>
        <v>Черков В.Г.</v>
      </c>
      <c r="C4" s="65">
        <f>IF(B4&lt;&gt;"",('Кримінальн справи'!C4+'Цивільні справи'!C4+'Адміністративні справи'!C4+'Справи про адмінправопорушення'!C4),"")</f>
        <v>0</v>
      </c>
      <c r="D4" s="88">
        <f>IF(C4&lt;&gt;"",('Кримінальн справи'!D4+'Цивільні справи'!D4+'Адміністративні справи'!D4+'Справи про адмінправопорушення'!D4),"")</f>
        <v>0</v>
      </c>
      <c r="E4" s="87">
        <f>IF(D4&lt;&gt;"",('Кримінальн справи'!E4+'Цивільні справи'!E4+'Адміністративні справи'!E4+'Справи про адмінправопорушення'!E4),"")</f>
        <v>0</v>
      </c>
      <c r="F4" s="65">
        <f>IF(B4&lt;&gt;"",('Кримінальн справи'!F4+'Кримінальн справи'!I4),"")</f>
        <v>131</v>
      </c>
      <c r="G4" s="88">
        <f>IF(C4&lt;&gt;"",('Кримінальн справи'!G4+'Кримінальн справи'!J4),"")</f>
        <v>150</v>
      </c>
      <c r="H4" s="88">
        <f>IF(D4&lt;&gt;"",('Кримінальн справи'!H4+'Кримінальн справи'!K4),"")</f>
        <v>131</v>
      </c>
      <c r="I4" s="89">
        <f>IF((AND(B4&lt;&gt;"",F4&lt;&gt;0))&lt;&gt;TRUE,IF((AND(B4&lt;&gt;"",F4=0))=TRUE,0,""),H4/F4)</f>
        <v>1</v>
      </c>
      <c r="J4" s="90">
        <f>IF(B4&lt;&gt;"",('Цивільні справи'!F4+'Цивільні справи'!I4),"")</f>
        <v>82</v>
      </c>
      <c r="K4" s="91">
        <f>IF(C4&lt;&gt;"",('Цивільні справи'!G4+'Цивільні справи'!J4),"")</f>
        <v>184</v>
      </c>
      <c r="L4" s="91">
        <f>IF(D4&lt;&gt;"",('Цивільні справи'!H4+'Цивільні справи'!K4),"")</f>
        <v>82</v>
      </c>
      <c r="M4" s="92">
        <v>912</v>
      </c>
      <c r="N4" s="92">
        <v>1064</v>
      </c>
      <c r="O4" s="92">
        <v>1037</v>
      </c>
      <c r="P4" s="92">
        <v>190</v>
      </c>
      <c r="Q4" s="92">
        <v>207</v>
      </c>
      <c r="R4" s="92">
        <v>205</v>
      </c>
      <c r="S4" s="92">
        <v>0</v>
      </c>
      <c r="T4" s="92">
        <v>0</v>
      </c>
      <c r="U4" s="92">
        <v>0</v>
      </c>
      <c r="V4" s="93">
        <v>1102</v>
      </c>
      <c r="W4" s="93">
        <v>1242</v>
      </c>
      <c r="X4" s="89">
        <f>IF((AND(B4&lt;&gt;"",J4&lt;&gt;0))&lt;&gt;TRUE,IF((AND(B4&lt;&gt;"",J4=0))=TRUE,0,""),L4/J4)</f>
        <v>1</v>
      </c>
      <c r="Y4" s="90">
        <f>IF(B4&lt;&gt;"",('Адміністративні справи'!F4+'Адміністративні справи'!I4),"")</f>
        <v>0</v>
      </c>
      <c r="Z4" s="91">
        <f>IF(C4&lt;&gt;"",('Адміністративні справи'!G4+'Адміністративні справи'!J4),"")</f>
        <v>0</v>
      </c>
      <c r="AA4" s="91">
        <f>IF(D4&lt;&gt;"",('Адміністративні справи'!H4+'Адміністративні справи'!K4),"")</f>
        <v>0</v>
      </c>
      <c r="AB4" s="89">
        <f aca="true" t="shared" si="0" ref="AB4:AB23">IF((AND(B4&lt;&gt;"",Y4&lt;&gt;0))&lt;&gt;TRUE,IF((AND(B4&lt;&gt;"",Y4=0))=TRUE,0,""),AA4/Y4)</f>
        <v>0</v>
      </c>
      <c r="AC4" s="90">
        <f>IF(B4&lt;&gt;"",('Справи про адмінправопорушення'!F4),"")</f>
        <v>0</v>
      </c>
      <c r="AD4" s="91">
        <f>IF(C4&lt;&gt;"",('Справи про адмінправопорушення'!G4),"")</f>
        <v>0</v>
      </c>
      <c r="AE4" s="91">
        <f>IF(D4&lt;&gt;"",('Справи про адмінправопорушення'!H4),"")</f>
        <v>0</v>
      </c>
      <c r="AF4" s="94">
        <f>IF((AND(B4&lt;&gt;"",AC4&lt;&gt;0))&lt;&gt;TRUE,IF((AND(B4&lt;&gt;"",AC4=0))=TRUE,0,""),AE4/AC4)</f>
        <v>0</v>
      </c>
      <c r="AG4" s="133">
        <f>IF(B4&lt;&gt;"",F4+J4+Y4+AC4,"")</f>
        <v>213</v>
      </c>
      <c r="AH4" s="133">
        <f>IF(B4&lt;&gt;"",H4+L4+AA4+AE4,"")</f>
        <v>213</v>
      </c>
      <c r="AI4" s="129">
        <f>IF(B4&lt;&gt;"",IF((AND(B4&lt;&gt;"",(F4+J4+Y4+AC4)&lt;&gt;0))&lt;&gt;TRUE,IF((AND(B4&lt;&gt;"",(F4+J4+Y4+AC4)=0))=TRUE,0,""),(H4+L4+AA4+AE4)/(F4+J4+Y4+AC4)),"")</f>
        <v>1</v>
      </c>
    </row>
    <row r="5" spans="1:35" ht="15" customHeight="1">
      <c r="A5" s="95">
        <v>2</v>
      </c>
      <c r="B5" s="96" t="str">
        <f>IF('Кримінальн справи'!B5&lt;&gt;"",'Кримінальн справи'!B5,"")</f>
        <v>Владимирська І.М.</v>
      </c>
      <c r="C5" s="66">
        <f>IF(B5&lt;&gt;"",('Кримінальн справи'!C5+'Цивільні справи'!C5+'Адміністративні справи'!C5+'Справи про адмінправопорушення'!C5),"")</f>
        <v>0</v>
      </c>
      <c r="D5" s="97">
        <f>IF(C5&lt;&gt;"",('Кримінальн справи'!D5+'Цивільні справи'!D5+'Адміністративні справи'!D5+'Справи про адмінправопорушення'!D5),"")</f>
        <v>0</v>
      </c>
      <c r="E5" s="96">
        <f>IF(D5&lt;&gt;"",('Кримінальн справи'!E5+'Цивільні справи'!E5+'Адміністративні справи'!E5+'Справи про адмінправопорушення'!E5),"")</f>
        <v>0</v>
      </c>
      <c r="F5" s="66">
        <f>IF(B5&lt;&gt;"",('Кримінальн справи'!F5+'Кримінальн справи'!I5),"")</f>
        <v>71</v>
      </c>
      <c r="G5" s="97">
        <f>IF(C5&lt;&gt;"",('Кримінальн справи'!G5+'Кримінальн справи'!J5),"")</f>
        <v>130</v>
      </c>
      <c r="H5" s="97">
        <f>IF(D5&lt;&gt;"",('Кримінальн справи'!H5+'Кримінальн справи'!K5),"")</f>
        <v>71</v>
      </c>
      <c r="I5" s="98">
        <f aca="true" t="shared" si="1" ref="I5:I23">IF((AND(B5&lt;&gt;"",F5&lt;&gt;0))&lt;&gt;TRUE,IF((AND(B5&lt;&gt;"",F5=0))=TRUE,0,""),H5/F5)</f>
        <v>1</v>
      </c>
      <c r="J5" s="99">
        <f>IF(B5&lt;&gt;"",('Цивільні справи'!F5+'Цивільні справи'!I5),"")</f>
        <v>81</v>
      </c>
      <c r="K5" s="100">
        <f>IF(C5&lt;&gt;"",('Цивільні справи'!G5+'Цивільні справи'!J5),"")</f>
        <v>215</v>
      </c>
      <c r="L5" s="100">
        <f>IF(D5&lt;&gt;"",('Цивільні справи'!H5+'Цивільні справи'!K5),"")</f>
        <v>81</v>
      </c>
      <c r="M5" s="101">
        <v>5</v>
      </c>
      <c r="N5" s="101">
        <v>5</v>
      </c>
      <c r="O5" s="101">
        <v>5</v>
      </c>
      <c r="P5" s="101">
        <v>0</v>
      </c>
      <c r="Q5" s="101">
        <v>0</v>
      </c>
      <c r="R5" s="101">
        <v>0</v>
      </c>
      <c r="S5" s="101">
        <v>1</v>
      </c>
      <c r="T5" s="101">
        <v>1</v>
      </c>
      <c r="U5" s="101">
        <v>1</v>
      </c>
      <c r="V5" s="102">
        <v>67</v>
      </c>
      <c r="W5" s="102">
        <v>74</v>
      </c>
      <c r="X5" s="98">
        <f>IF((AND(B5&lt;&gt;"",J5&lt;&gt;0))&lt;&gt;TRUE,IF((AND(B5&lt;&gt;"",J5=0))=TRUE,0,""),L5/J5)</f>
        <v>1</v>
      </c>
      <c r="Y5" s="99">
        <f>IF(B5&lt;&gt;"",('Адміністративні справи'!F5+'Адміністративні справи'!I5),"")</f>
        <v>2</v>
      </c>
      <c r="Z5" s="100">
        <f>IF(C5&lt;&gt;"",('Адміністративні справи'!G5+'Адміністративні справи'!J5),"")</f>
        <v>5</v>
      </c>
      <c r="AA5" s="100">
        <f>IF(D5&lt;&gt;"",('Адміністративні справи'!H5+'Адміністративні справи'!K5),"")</f>
        <v>2</v>
      </c>
      <c r="AB5" s="98">
        <f t="shared" si="0"/>
        <v>1</v>
      </c>
      <c r="AC5" s="99">
        <f>IF(B5&lt;&gt;"",('Справи про адмінправопорушення'!F5),"")</f>
        <v>0</v>
      </c>
      <c r="AD5" s="100">
        <f>IF(C5&lt;&gt;"",('Справи про адмінправопорушення'!G5),"")</f>
        <v>0</v>
      </c>
      <c r="AE5" s="100">
        <f>IF(D5&lt;&gt;"",('Справи про адмінправопорушення'!H5),"")</f>
        <v>0</v>
      </c>
      <c r="AF5" s="128">
        <f>IF((AND(B5&lt;&gt;"",AC5&lt;&gt;0))&lt;&gt;TRUE,IF((AND(B5&lt;&gt;"",AC5=0))=TRUE,0,""),AE5/AC5)</f>
        <v>0</v>
      </c>
      <c r="AG5" s="134">
        <f aca="true" t="shared" si="2" ref="AG5:AG23">IF(B5&lt;&gt;"",F5+J5+Y5+AC5,"")</f>
        <v>154</v>
      </c>
      <c r="AH5" s="134">
        <f aca="true" t="shared" si="3" ref="AH5:AH23">IF(B5&lt;&gt;"",H5+L5+AA5+AE5,"")</f>
        <v>154</v>
      </c>
      <c r="AI5" s="130">
        <f aca="true" t="shared" si="4" ref="AI5:AI23">IF(B5&lt;&gt;"",IF((AND(B5&lt;&gt;"",(F5+J5+Y5+AC5)&lt;&gt;0))&lt;&gt;TRUE,IF((AND(B5&lt;&gt;"",(F5+J5+Y5+AC5)=0))=TRUE,0,""),(H5+L5+AA5+AE5)/(F5+J5+Y5+AC5)),"")</f>
        <v>1</v>
      </c>
    </row>
    <row r="6" spans="1:35" ht="15" customHeight="1">
      <c r="A6" s="95">
        <v>3</v>
      </c>
      <c r="B6" s="96" t="str">
        <f>IF('Кримінальн справи'!B6&lt;&gt;"",'Кримінальн справи'!B6,"")</f>
        <v>Переясловська Ю.А.</v>
      </c>
      <c r="C6" s="66">
        <f>IF(B6&lt;&gt;"",('Кримінальн справи'!C6+'Цивільні справи'!C6+'Адміністративні справи'!C6+'Справи про адмінправопорушення'!C6),"")</f>
        <v>0</v>
      </c>
      <c r="D6" s="97">
        <f>IF(C6&lt;&gt;"",('Кримінальн справи'!D6+'Цивільні справи'!D6+'Адміністративні справи'!D6+'Справи про адмінправопорушення'!D6),"")</f>
        <v>0</v>
      </c>
      <c r="E6" s="96">
        <f>IF(D6&lt;&gt;"",('Кримінальн справи'!E6+'Цивільні справи'!E6+'Адміністративні справи'!E6+'Справи про адмінправопорушення'!E6),"")</f>
        <v>0</v>
      </c>
      <c r="F6" s="66">
        <f>IF(B6&lt;&gt;"",('Кримінальн справи'!F6+'Кримінальн справи'!I6),"")</f>
        <v>0</v>
      </c>
      <c r="G6" s="97">
        <f>IF(C6&lt;&gt;"",('Кримінальн справи'!G6+'Кримінальн справи'!J6),"")</f>
        <v>0</v>
      </c>
      <c r="H6" s="97">
        <f>IF(D6&lt;&gt;"",('Кримінальн справи'!H6+'Кримінальн справи'!K6),"")</f>
        <v>0</v>
      </c>
      <c r="I6" s="98">
        <f>IF((AND(B6&lt;&gt;"",F6&lt;&gt;0))&lt;&gt;TRUE,IF((AND(B6&lt;&gt;"",F6=0))=TRUE,0,""),H6/F6)</f>
        <v>0</v>
      </c>
      <c r="J6" s="99">
        <f>IF(B6&lt;&gt;"",('Цивільні справи'!F6+'Цивільні справи'!I6),"")</f>
        <v>0</v>
      </c>
      <c r="K6" s="100">
        <f>IF(C6&lt;&gt;"",('Цивільні справи'!G6+'Цивільні справи'!J6),"")</f>
        <v>0</v>
      </c>
      <c r="L6" s="100">
        <f>IF(D6&lt;&gt;"",('Цивільні справи'!H6+'Цивільні справи'!K6),"")</f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v>0</v>
      </c>
      <c r="U6" s="101">
        <v>0</v>
      </c>
      <c r="V6" s="102">
        <v>0</v>
      </c>
      <c r="W6" s="102">
        <v>0</v>
      </c>
      <c r="X6" s="98">
        <f>IF((AND(B6&lt;&gt;"",J6&lt;&gt;0))&lt;&gt;TRUE,IF((AND(B6&lt;&gt;"",J6=0))=TRUE,0,""),L6/J6)</f>
        <v>0</v>
      </c>
      <c r="Y6" s="99">
        <f>IF(B6&lt;&gt;"",('Адміністративні справи'!F6+'Адміністративні справи'!I6),"")</f>
        <v>0</v>
      </c>
      <c r="Z6" s="100">
        <f>IF(C6&lt;&gt;"",('Адміністративні справи'!G6+'Адміністративні справи'!J6),"")</f>
        <v>0</v>
      </c>
      <c r="AA6" s="100">
        <f>IF(D6&lt;&gt;"",('Адміністративні справи'!H6+'Адміністративні справи'!K6),"")</f>
        <v>0</v>
      </c>
      <c r="AB6" s="98">
        <f>IF((AND(B6&lt;&gt;"",Y6&lt;&gt;0))&lt;&gt;TRUE,IF((AND(B6&lt;&gt;"",Y6=0))=TRUE,0,""),AA6/Y6)</f>
        <v>0</v>
      </c>
      <c r="AC6" s="99">
        <f>IF(B6&lt;&gt;"",('Справи про адмінправопорушення'!F6),"")</f>
        <v>0</v>
      </c>
      <c r="AD6" s="100">
        <f>IF(C6&lt;&gt;"",('Справи про адмінправопорушення'!G6),"")</f>
        <v>0</v>
      </c>
      <c r="AE6" s="100">
        <f>IF(D6&lt;&gt;"",('Справи про адмінправопорушення'!H6),"")</f>
        <v>0</v>
      </c>
      <c r="AF6" s="128">
        <f>IF((AND(B6&lt;&gt;"",AC6&lt;&gt;0))&lt;&gt;TRUE,IF((AND(B6&lt;&gt;"",AC6=0))=TRUE,0,""),AE6/AC6)</f>
        <v>0</v>
      </c>
      <c r="AG6" s="134">
        <f t="shared" si="2"/>
        <v>0</v>
      </c>
      <c r="AH6" s="134">
        <f t="shared" si="3"/>
        <v>0</v>
      </c>
      <c r="AI6" s="130">
        <f t="shared" si="4"/>
        <v>0</v>
      </c>
    </row>
    <row r="7" spans="1:35" ht="15" customHeight="1">
      <c r="A7" s="95">
        <v>4</v>
      </c>
      <c r="B7" s="96" t="str">
        <f>IF('Кримінальн справи'!B7&lt;&gt;"",'Кримінальн справи'!B7,"")</f>
        <v>Хацько Н.О.</v>
      </c>
      <c r="C7" s="66">
        <f>IF(B7&lt;&gt;"",('Кримінальн справи'!C7+'Цивільні справи'!C7+'Адміністративні справи'!C7+'Справи про адмінправопорушення'!C7),"")</f>
        <v>0</v>
      </c>
      <c r="D7" s="97">
        <f>IF(C7&lt;&gt;"",('Кримінальн справи'!D7+'Цивільні справи'!D7+'Адміністративні справи'!D7+'Справи про адмінправопорушення'!D7),"")</f>
        <v>0</v>
      </c>
      <c r="E7" s="96">
        <f>IF(D7&lt;&gt;"",('Кримінальн справи'!E7+'Цивільні справи'!E7+'Адміністративні справи'!E7+'Справи про адмінправопорушення'!E7),"")</f>
        <v>0</v>
      </c>
      <c r="F7" s="66">
        <f>IF(B7&lt;&gt;"",('Кримінальн справи'!F7+'Кримінальн справи'!I7),"")</f>
        <v>154</v>
      </c>
      <c r="G7" s="97">
        <f>IF(C7&lt;&gt;"",('Кримінальн справи'!G7+'Кримінальн справи'!J7),"")</f>
        <v>224</v>
      </c>
      <c r="H7" s="97">
        <f>IF(D7&lt;&gt;"",('Кримінальн справи'!H7+'Кримінальн справи'!K7),"")</f>
        <v>154</v>
      </c>
      <c r="I7" s="98">
        <f t="shared" si="1"/>
        <v>1</v>
      </c>
      <c r="J7" s="99">
        <f>IF(B7&lt;&gt;"",('Цивільні справи'!F7+'Цивільні справи'!I7),"")</f>
        <v>127</v>
      </c>
      <c r="K7" s="100">
        <f>IF(C7&lt;&gt;"",('Цивільні справи'!G7+'Цивільні справи'!J7),"")</f>
        <v>283</v>
      </c>
      <c r="L7" s="100">
        <f>IF(D7&lt;&gt;"",('Цивільні справи'!H7+'Цивільні справи'!K7),"")</f>
        <v>127</v>
      </c>
      <c r="M7" s="101">
        <v>320</v>
      </c>
      <c r="N7" s="101">
        <v>388</v>
      </c>
      <c r="O7" s="101">
        <v>388</v>
      </c>
      <c r="P7" s="101">
        <v>32</v>
      </c>
      <c r="Q7" s="101">
        <v>89</v>
      </c>
      <c r="R7" s="101">
        <v>89</v>
      </c>
      <c r="S7" s="101">
        <v>0</v>
      </c>
      <c r="T7" s="101">
        <v>0</v>
      </c>
      <c r="U7" s="101">
        <v>0</v>
      </c>
      <c r="V7" s="102">
        <v>352</v>
      </c>
      <c r="W7" s="102">
        <v>477</v>
      </c>
      <c r="X7" s="98">
        <f aca="true" t="shared" si="5" ref="X7:X23">IF((AND(B7&lt;&gt;"",J7&lt;&gt;0))&lt;&gt;TRUE,IF((AND(B7&lt;&gt;"",J7=0))=TRUE,0,""),L7/J7)</f>
        <v>1</v>
      </c>
      <c r="Y7" s="99">
        <f>IF(B7&lt;&gt;"",('Адміністративні справи'!F7+'Адміністративні справи'!I7),"")</f>
        <v>1</v>
      </c>
      <c r="Z7" s="100">
        <f>IF(C7&lt;&gt;"",('Адміністративні справи'!G7+'Адміністративні справи'!J7),"")</f>
        <v>3</v>
      </c>
      <c r="AA7" s="100">
        <f>IF(D7&lt;&gt;"",('Адміністративні справи'!H7+'Адміністративні справи'!K7),"")</f>
        <v>1</v>
      </c>
      <c r="AB7" s="98">
        <f t="shared" si="0"/>
        <v>1</v>
      </c>
      <c r="AC7" s="99">
        <f>IF(B7&lt;&gt;"",('Справи про адмінправопорушення'!F7),"")</f>
        <v>0</v>
      </c>
      <c r="AD7" s="100">
        <f>IF(C7&lt;&gt;"",('Справи про адмінправопорушення'!G7),"")</f>
        <v>0</v>
      </c>
      <c r="AE7" s="100">
        <f>IF(D7&lt;&gt;"",('Справи про адмінправопорушення'!H7),"")</f>
        <v>0</v>
      </c>
      <c r="AF7" s="128">
        <f aca="true" t="shared" si="6" ref="AF7:AF23">IF((AND(B7&lt;&gt;"",AC7&lt;&gt;0))&lt;&gt;TRUE,IF((AND(B7&lt;&gt;"",AC7=0))=TRUE,0,""),AE7/AC7)</f>
        <v>0</v>
      </c>
      <c r="AG7" s="134">
        <f t="shared" si="2"/>
        <v>282</v>
      </c>
      <c r="AH7" s="134">
        <f t="shared" si="3"/>
        <v>282</v>
      </c>
      <c r="AI7" s="130">
        <f t="shared" si="4"/>
        <v>1</v>
      </c>
    </row>
    <row r="8" spans="1:35" ht="15" customHeight="1">
      <c r="A8" s="95">
        <v>5</v>
      </c>
      <c r="B8" s="96" t="str">
        <f>IF('Кримінальн справи'!B8&lt;&gt;"",'Кримінальн справи'!B8,"")</f>
        <v>Пирогова Л.В.</v>
      </c>
      <c r="C8" s="66">
        <f>IF(B8&lt;&gt;"",('Кримінальн справи'!C8+'Цивільні справи'!C8+'Адміністративні справи'!C8+'Справи про адмінправопорушення'!C8),"")</f>
        <v>0</v>
      </c>
      <c r="D8" s="97">
        <f>IF(C8&lt;&gt;"",('Кримінальн справи'!D8+'Цивільні справи'!D8+'Адміністративні справи'!D8+'Справи про адмінправопорушення'!D8),"")</f>
        <v>0</v>
      </c>
      <c r="E8" s="96">
        <f>IF(D8&lt;&gt;"",('Кримінальн справи'!E8+'Цивільні справи'!E8+'Адміністративні справи'!E8+'Справи про адмінправопорушення'!E8),"")</f>
        <v>0</v>
      </c>
      <c r="F8" s="66">
        <f>IF(B8&lt;&gt;"",('Кримінальн справи'!F8+'Кримінальн справи'!I8),"")</f>
        <v>0</v>
      </c>
      <c r="G8" s="97">
        <f>IF(C8&lt;&gt;"",('Кримінальн справи'!G8+'Кримінальн справи'!J8),"")</f>
        <v>0</v>
      </c>
      <c r="H8" s="97">
        <f>IF(D8&lt;&gt;"",('Кримінальн справи'!H8+'Кримінальн справи'!K8),"")</f>
        <v>0</v>
      </c>
      <c r="I8" s="98">
        <f t="shared" si="1"/>
        <v>0</v>
      </c>
      <c r="J8" s="99">
        <f>IF(B8&lt;&gt;"",('Цивільні справи'!F8+'Цивільні справи'!I8),"")</f>
        <v>0</v>
      </c>
      <c r="K8" s="100">
        <f>IF(C8&lt;&gt;"",('Цивільні справи'!G8+'Цивільні справи'!J8),"")</f>
        <v>0</v>
      </c>
      <c r="L8" s="100">
        <f>IF(D8&lt;&gt;"",('Цивільні справи'!H8+'Цивільні справи'!K8),"")</f>
        <v>0</v>
      </c>
      <c r="M8" s="101">
        <v>17</v>
      </c>
      <c r="N8" s="101">
        <v>20</v>
      </c>
      <c r="O8" s="101">
        <v>18</v>
      </c>
      <c r="P8" s="101">
        <v>3</v>
      </c>
      <c r="Q8" s="101">
        <v>2</v>
      </c>
      <c r="R8" s="101">
        <v>2</v>
      </c>
      <c r="S8" s="101">
        <v>1</v>
      </c>
      <c r="T8" s="101">
        <v>1</v>
      </c>
      <c r="U8" s="101">
        <v>1</v>
      </c>
      <c r="V8" s="102">
        <v>278</v>
      </c>
      <c r="W8" s="102">
        <v>325</v>
      </c>
      <c r="X8" s="98">
        <f t="shared" si="5"/>
        <v>0</v>
      </c>
      <c r="Y8" s="99">
        <f>IF(B8&lt;&gt;"",('Адміністративні справи'!F8+'Адміністративні справи'!I8),"")</f>
        <v>0</v>
      </c>
      <c r="Z8" s="100">
        <f>IF(C8&lt;&gt;"",('Адміністративні справи'!G8+'Адміністративні справи'!J8),"")</f>
        <v>0</v>
      </c>
      <c r="AA8" s="100">
        <f>IF(D8&lt;&gt;"",('Адміністративні справи'!H8+'Адміністративні справи'!K8),"")</f>
        <v>0</v>
      </c>
      <c r="AB8" s="98">
        <f t="shared" si="0"/>
        <v>0</v>
      </c>
      <c r="AC8" s="99">
        <f>IF(B8&lt;&gt;"",('Справи про адмінправопорушення'!F8),"")</f>
        <v>0</v>
      </c>
      <c r="AD8" s="100">
        <f>IF(C8&lt;&gt;"",('Справи про адмінправопорушення'!G8),"")</f>
        <v>0</v>
      </c>
      <c r="AE8" s="100">
        <f>IF(D8&lt;&gt;"",('Справи про адмінправопорушення'!H8),"")</f>
        <v>0</v>
      </c>
      <c r="AF8" s="128">
        <f t="shared" si="6"/>
        <v>0</v>
      </c>
      <c r="AG8" s="134">
        <f t="shared" si="2"/>
        <v>0</v>
      </c>
      <c r="AH8" s="134">
        <f t="shared" si="3"/>
        <v>0</v>
      </c>
      <c r="AI8" s="130">
        <f t="shared" si="4"/>
        <v>0</v>
      </c>
    </row>
    <row r="9" spans="1:35" ht="15" customHeight="1">
      <c r="A9" s="95">
        <v>6</v>
      </c>
      <c r="B9" s="96" t="str">
        <f>IF('Кримінальн справи'!B9&lt;&gt;"",'Кримінальн справи'!B9,"")</f>
        <v>Капітонов В.І.</v>
      </c>
      <c r="C9" s="66">
        <f>IF(B9&lt;&gt;"",('Кримінальн справи'!C9+'Цивільні справи'!C9+'Адміністративні справи'!C9+'Справи про адмінправопорушення'!C9),"")</f>
        <v>0</v>
      </c>
      <c r="D9" s="97">
        <f>IF(C9&lt;&gt;"",('Кримінальн справи'!D9+'Цивільні справи'!D9+'Адміністративні справи'!D9+'Справи про адмінправопорушення'!D9),"")</f>
        <v>0</v>
      </c>
      <c r="E9" s="96">
        <f>IF(D9&lt;&gt;"",('Кримінальн справи'!E9+'Цивільні справи'!E9+'Адміністративні справи'!E9+'Справи про адмінправопорушення'!E9),"")</f>
        <v>0</v>
      </c>
      <c r="F9" s="66">
        <f>IF(B9&lt;&gt;"",('Кримінальн справи'!F9+'Кримінальн справи'!I9),"")</f>
        <v>125</v>
      </c>
      <c r="G9" s="97">
        <f>IF(C9&lt;&gt;"",('Кримінальн справи'!G9+'Кримінальн справи'!J9),"")</f>
        <v>178</v>
      </c>
      <c r="H9" s="97">
        <f>IF(D9&lt;&gt;"",('Кримінальн справи'!H9+'Кримінальн справи'!K9),"")</f>
        <v>125</v>
      </c>
      <c r="I9" s="98">
        <f t="shared" si="1"/>
        <v>1</v>
      </c>
      <c r="J9" s="99">
        <f>IF(B9&lt;&gt;"",('Цивільні справи'!F9+'Цивільні справи'!I9),"")</f>
        <v>104</v>
      </c>
      <c r="K9" s="100">
        <f>IF(C9&lt;&gt;"",('Цивільні справи'!G9+'Цивільні справи'!J9),"")</f>
        <v>294</v>
      </c>
      <c r="L9" s="100">
        <f>IF(D9&lt;&gt;"",('Цивільні справи'!H9+'Цивільні справи'!K9),"")</f>
        <v>104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2">
        <v>147</v>
      </c>
      <c r="W9" s="102">
        <v>111</v>
      </c>
      <c r="X9" s="98">
        <f t="shared" si="5"/>
        <v>1</v>
      </c>
      <c r="Y9" s="99">
        <f>IF(B9&lt;&gt;"",('Адміністративні справи'!F9+'Адміністративні справи'!I9),"")</f>
        <v>6</v>
      </c>
      <c r="Z9" s="100">
        <f>IF(C9&lt;&gt;"",('Адміністративні справи'!G9+'Адміністративні справи'!J9),"")</f>
        <v>14</v>
      </c>
      <c r="AA9" s="100">
        <f>IF(D9&lt;&gt;"",('Адміністративні справи'!H9+'Адміністративні справи'!K9),"")</f>
        <v>6</v>
      </c>
      <c r="AB9" s="98">
        <f t="shared" si="0"/>
        <v>1</v>
      </c>
      <c r="AC9" s="99">
        <f>IF(B9&lt;&gt;"",('Справи про адмінправопорушення'!F9),"")</f>
        <v>0</v>
      </c>
      <c r="AD9" s="100">
        <f>IF(C9&lt;&gt;"",('Справи про адмінправопорушення'!G9),"")</f>
        <v>0</v>
      </c>
      <c r="AE9" s="100">
        <f>IF(D9&lt;&gt;"",('Справи про адмінправопорушення'!H9),"")</f>
        <v>0</v>
      </c>
      <c r="AF9" s="128">
        <f t="shared" si="6"/>
        <v>0</v>
      </c>
      <c r="AG9" s="134">
        <f t="shared" si="2"/>
        <v>235</v>
      </c>
      <c r="AH9" s="134">
        <f t="shared" si="3"/>
        <v>235</v>
      </c>
      <c r="AI9" s="130">
        <f t="shared" si="4"/>
        <v>1</v>
      </c>
    </row>
    <row r="10" spans="1:35" ht="15" customHeight="1">
      <c r="A10" s="95">
        <v>7</v>
      </c>
      <c r="B10" s="96" t="str">
        <f>IF('Кримінальн справи'!B10&lt;&gt;"",'Кримінальн справи'!B10,"")</f>
        <v>Коліщук З.М.</v>
      </c>
      <c r="C10" s="66">
        <f>IF(B10&lt;&gt;"",('Кримінальн справи'!C10+'Цивільні справи'!C10+'Адміністративні справи'!C10+'Справи про адмінправопорушення'!C10),"")</f>
        <v>0</v>
      </c>
      <c r="D10" s="97">
        <f>IF(C10&lt;&gt;"",('Кримінальн справи'!D10+'Цивільні справи'!D10+'Адміністративні справи'!D10+'Справи про адмінправопорушення'!D10),"")</f>
        <v>0</v>
      </c>
      <c r="E10" s="96">
        <f>IF(D10&lt;&gt;"",('Кримінальн справи'!E10+'Цивільні справи'!E10+'Адміністративні справи'!E10+'Справи про адмінправопорушення'!E10),"")</f>
        <v>0</v>
      </c>
      <c r="F10" s="66">
        <f>IF(B10&lt;&gt;"",('Кримінальн справи'!F10+'Кримінальн справи'!I10),"")</f>
        <v>0</v>
      </c>
      <c r="G10" s="97">
        <f>IF(C10&lt;&gt;"",('Кримінальн справи'!G10+'Кримінальн справи'!J10),"")</f>
        <v>0</v>
      </c>
      <c r="H10" s="97">
        <f>IF(D10&lt;&gt;"",('Кримінальн справи'!H10+'Кримінальн справи'!K10),"")</f>
        <v>0</v>
      </c>
      <c r="I10" s="98">
        <f t="shared" si="1"/>
        <v>0</v>
      </c>
      <c r="J10" s="99">
        <f>IF(B10&lt;&gt;"",('Цивільні справи'!F10+'Цивільні справи'!I10),"")</f>
        <v>0</v>
      </c>
      <c r="K10" s="100">
        <f>IF(C10&lt;&gt;"",('Цивільні справи'!G10+'Цивільні справи'!J10),"")</f>
        <v>0</v>
      </c>
      <c r="L10" s="100">
        <f>IF(D10&lt;&gt;"",('Цивільні справи'!H10+'Цивільні справи'!K10),"")</f>
        <v>0</v>
      </c>
      <c r="M10" s="10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2">
        <v>200</v>
      </c>
      <c r="W10" s="102">
        <v>191</v>
      </c>
      <c r="X10" s="98">
        <f t="shared" si="5"/>
        <v>0</v>
      </c>
      <c r="Y10" s="99">
        <f>IF(B10&lt;&gt;"",('Адміністративні справи'!F10+'Адміністративні справи'!I10),"")</f>
        <v>0</v>
      </c>
      <c r="Z10" s="100">
        <f>IF(C10&lt;&gt;"",('Адміністративні справи'!G10+'Адміністративні справи'!J10),"")</f>
        <v>0</v>
      </c>
      <c r="AA10" s="100">
        <f>IF(D10&lt;&gt;"",('Адміністративні справи'!H10+'Адміністративні справи'!K10),"")</f>
        <v>0</v>
      </c>
      <c r="AB10" s="98">
        <f t="shared" si="0"/>
        <v>0</v>
      </c>
      <c r="AC10" s="99">
        <f>IF(B10&lt;&gt;"",('Справи про адмінправопорушення'!F10),"")</f>
        <v>0</v>
      </c>
      <c r="AD10" s="100">
        <f>IF(C10&lt;&gt;"",('Справи про адмінправопорушення'!G10),"")</f>
        <v>0</v>
      </c>
      <c r="AE10" s="100">
        <f>IF(D10&lt;&gt;"",('Справи про адмінправопорушення'!H10),"")</f>
        <v>0</v>
      </c>
      <c r="AF10" s="128">
        <f t="shared" si="6"/>
        <v>0</v>
      </c>
      <c r="AG10" s="134">
        <f t="shared" si="2"/>
        <v>0</v>
      </c>
      <c r="AH10" s="134">
        <f t="shared" si="3"/>
        <v>0</v>
      </c>
      <c r="AI10" s="130">
        <f t="shared" si="4"/>
        <v>0</v>
      </c>
    </row>
    <row r="11" spans="1:35" ht="15" customHeight="1">
      <c r="A11" s="95">
        <v>8</v>
      </c>
      <c r="B11" s="96" t="str">
        <f>IF('Кримінальн справи'!B11&lt;&gt;"",'Кримінальн справи'!B11,"")</f>
        <v>Любчик О.В.</v>
      </c>
      <c r="C11" s="66">
        <f>IF(B11&lt;&gt;"",('Кримінальн справи'!C11+'Цивільні справи'!C11+'Адміністративні справи'!C11+'Справи про адмінправопорушення'!C11),"")</f>
        <v>0</v>
      </c>
      <c r="D11" s="97">
        <f>IF(C11&lt;&gt;"",('Кримінальн справи'!D11+'Цивільні справи'!D11+'Адміністративні справи'!D11+'Справи про адмінправопорушення'!D11),"")</f>
        <v>0</v>
      </c>
      <c r="E11" s="96">
        <f>IF(D11&lt;&gt;"",('Кримінальн справи'!E11+'Цивільні справи'!E11+'Адміністративні справи'!E11+'Справи про адмінправопорушення'!E11),"")</f>
        <v>0</v>
      </c>
      <c r="F11" s="66">
        <f>IF(B11&lt;&gt;"",('Кримінальн справи'!F11+'Кримінальн справи'!I11),"")</f>
        <v>57</v>
      </c>
      <c r="G11" s="97">
        <f>IF(C11&lt;&gt;"",('Кримінальн справи'!G11+'Кримінальн справи'!J11),"")</f>
        <v>76</v>
      </c>
      <c r="H11" s="97">
        <f>IF(D11&lt;&gt;"",('Кримінальн справи'!H11+'Кримінальн справи'!K11),"")</f>
        <v>57</v>
      </c>
      <c r="I11" s="98">
        <f t="shared" si="1"/>
        <v>1</v>
      </c>
      <c r="J11" s="99">
        <f>IF(B11&lt;&gt;"",('Цивільні справи'!F11+'Цивільні справи'!I11),"")</f>
        <v>43</v>
      </c>
      <c r="K11" s="100">
        <f>IF(C11&lt;&gt;"",('Цивільні справи'!G11+'Цивільні справи'!J11),"")</f>
        <v>128</v>
      </c>
      <c r="L11" s="100">
        <f>IF(D11&lt;&gt;"",('Цивільні справи'!H11+'Цивільні справи'!K11),"")</f>
        <v>43</v>
      </c>
      <c r="M11" s="101">
        <v>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2">
        <v>0</v>
      </c>
      <c r="W11" s="102">
        <v>0</v>
      </c>
      <c r="X11" s="98">
        <f t="shared" si="5"/>
        <v>1</v>
      </c>
      <c r="Y11" s="99">
        <f>IF(B11&lt;&gt;"",('Адміністративні справи'!F11+'Адміністративні справи'!I11),"")</f>
        <v>0</v>
      </c>
      <c r="Z11" s="100">
        <f>IF(C11&lt;&gt;"",('Адміністративні справи'!G11+'Адміністративні справи'!J11),"")</f>
        <v>0</v>
      </c>
      <c r="AA11" s="100">
        <f>IF(D11&lt;&gt;"",('Адміністративні справи'!H11+'Адміністративні справи'!K11),"")</f>
        <v>0</v>
      </c>
      <c r="AB11" s="98">
        <f t="shared" si="0"/>
        <v>0</v>
      </c>
      <c r="AC11" s="99">
        <f>IF(B11&lt;&gt;"",('Справи про адмінправопорушення'!F11),"")</f>
        <v>0</v>
      </c>
      <c r="AD11" s="100">
        <f>IF(C11&lt;&gt;"",('Справи про адмінправопорушення'!G11),"")</f>
        <v>0</v>
      </c>
      <c r="AE11" s="100">
        <f>IF(D11&lt;&gt;"",('Справи про адмінправопорушення'!H11),"")</f>
        <v>0</v>
      </c>
      <c r="AF11" s="128">
        <f t="shared" si="6"/>
        <v>0</v>
      </c>
      <c r="AG11" s="134">
        <f t="shared" si="2"/>
        <v>100</v>
      </c>
      <c r="AH11" s="134">
        <f t="shared" si="3"/>
        <v>100</v>
      </c>
      <c r="AI11" s="130">
        <f t="shared" si="4"/>
        <v>1</v>
      </c>
    </row>
    <row r="12" spans="1:35" ht="15" customHeight="1">
      <c r="A12" s="95">
        <v>9</v>
      </c>
      <c r="B12" s="96">
        <f>IF('Кримінальн справи'!B12&lt;&gt;"",'Кримінальн справи'!B12,"")</f>
      </c>
      <c r="C12" s="66">
        <f>IF(B12&lt;&gt;"",('Кримінальн справи'!C12+'Цивільні справи'!C12+'Адміністративні справи'!C12+'Справи про адмінправопорушення'!C12),"")</f>
      </c>
      <c r="D12" s="97">
        <f>IF(C12&lt;&gt;"",('Кримінальн справи'!D12+'Цивільні справи'!D12+'Адміністративні справи'!D12+'Справи про адмінправопорушення'!D12),"")</f>
      </c>
      <c r="E12" s="96">
        <f>IF(D12&lt;&gt;"",('Кримінальн справи'!E12+'Цивільні справи'!E12+'Адміністративні справи'!E12+'Справи про адмінправопорушення'!E12),"")</f>
      </c>
      <c r="F12" s="66">
        <f>IF(B12&lt;&gt;"",('Кримінальн справи'!F12+'Кримінальн справи'!I12),"")</f>
      </c>
      <c r="G12" s="97">
        <f>IF(C12&lt;&gt;"",('Кримінальн справи'!G12+'Кримінальн справи'!J12),"")</f>
      </c>
      <c r="H12" s="97">
        <f>IF(D12&lt;&gt;"",('Кримінальн справи'!H12+'Кримінальн справи'!K12),"")</f>
      </c>
      <c r="I12" s="98">
        <f t="shared" si="1"/>
      </c>
      <c r="J12" s="99">
        <f>IF(B12&lt;&gt;"",('Цивільні справи'!F12+'Цивільні справи'!I12),"")</f>
      </c>
      <c r="K12" s="100">
        <f>IF(C12&lt;&gt;"",('Цивільні справи'!G12+'Цивільні справи'!J12),"")</f>
      </c>
      <c r="L12" s="100">
        <f>IF(D12&lt;&gt;"",('Цивільні справи'!H12+'Цивільні справи'!K12),"")</f>
      </c>
      <c r="M12" s="101">
        <v>930</v>
      </c>
      <c r="N12" s="101">
        <v>1207</v>
      </c>
      <c r="O12" s="101">
        <v>1135</v>
      </c>
      <c r="P12" s="101">
        <v>113</v>
      </c>
      <c r="Q12" s="101">
        <v>161</v>
      </c>
      <c r="R12" s="101">
        <v>158</v>
      </c>
      <c r="S12" s="101">
        <v>0</v>
      </c>
      <c r="T12" s="101">
        <v>0</v>
      </c>
      <c r="U12" s="101">
        <v>0</v>
      </c>
      <c r="V12" s="102">
        <v>1044</v>
      </c>
      <c r="W12" s="102">
        <v>1295</v>
      </c>
      <c r="X12" s="98">
        <f t="shared" si="5"/>
      </c>
      <c r="Y12" s="99">
        <f>IF(B12&lt;&gt;"",('Адміністративні справи'!F12+'Адміністративні справи'!I12),"")</f>
      </c>
      <c r="Z12" s="100">
        <f>IF(C12&lt;&gt;"",('Адміністративні справи'!G12+'Адміністративні справи'!J12),"")</f>
      </c>
      <c r="AA12" s="100">
        <f>IF(D12&lt;&gt;"",('Адміністративні справи'!H12+'Адміністративні справи'!K12),"")</f>
      </c>
      <c r="AB12" s="98">
        <f t="shared" si="0"/>
      </c>
      <c r="AC12" s="99">
        <f>IF(B12&lt;&gt;"",('Справи про адмінправопорушення'!F12),"")</f>
      </c>
      <c r="AD12" s="100">
        <f>IF(C12&lt;&gt;"",('Справи про адмінправопорушення'!G12),"")</f>
      </c>
      <c r="AE12" s="100">
        <f>IF(D12&lt;&gt;"",('Справи про адмінправопорушення'!H12),"")</f>
      </c>
      <c r="AF12" s="128">
        <f t="shared" si="6"/>
      </c>
      <c r="AG12" s="134">
        <f t="shared" si="2"/>
      </c>
      <c r="AH12" s="134">
        <f t="shared" si="3"/>
      </c>
      <c r="AI12" s="130">
        <f t="shared" si="4"/>
      </c>
    </row>
    <row r="13" spans="1:35" ht="15" customHeight="1">
      <c r="A13" s="95">
        <v>10</v>
      </c>
      <c r="B13" s="96">
        <f>IF('Кримінальн справи'!B13&lt;&gt;"",'Кримінальн справи'!B13,"")</f>
      </c>
      <c r="C13" s="66">
        <f>IF(B13&lt;&gt;"",('Кримінальн справи'!C13+'Цивільні справи'!C13+'Адміністративні справи'!C13+'Справи про адмінправопорушення'!C13),"")</f>
      </c>
      <c r="D13" s="97">
        <f>IF(C13&lt;&gt;"",('Кримінальн справи'!D13+'Цивільні справи'!D13+'Адміністративні справи'!D13+'Справи про адмінправопорушення'!D13),"")</f>
      </c>
      <c r="E13" s="96">
        <f>IF(D13&lt;&gt;"",('Кримінальн справи'!E13+'Цивільні справи'!E13+'Адміністративні справи'!E13+'Справи про адмінправопорушення'!E13),"")</f>
      </c>
      <c r="F13" s="66">
        <f>IF(B13&lt;&gt;"",('Кримінальн справи'!F13+'Кримінальн справи'!I13),"")</f>
      </c>
      <c r="G13" s="97">
        <f>IF(C13&lt;&gt;"",('Кримінальн справи'!G13+'Кримінальн справи'!J13),"")</f>
      </c>
      <c r="H13" s="97">
        <f>IF(D13&lt;&gt;"",('Кримінальн справи'!H13+'Кримінальн справи'!K13),"")</f>
      </c>
      <c r="I13" s="98">
        <f t="shared" si="1"/>
      </c>
      <c r="J13" s="99">
        <f>IF(B13&lt;&gt;"",('Цивільні справи'!F13+'Цивільні справи'!I13),"")</f>
      </c>
      <c r="K13" s="100">
        <f>IF(C13&lt;&gt;"",('Цивільні справи'!G13+'Цивільні справи'!J13),"")</f>
      </c>
      <c r="L13" s="100">
        <f>IF(D13&lt;&gt;"",('Цивільні справи'!H13+'Цивільні справи'!K13),"")</f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2</v>
      </c>
      <c r="T13" s="101">
        <v>0</v>
      </c>
      <c r="U13" s="101">
        <v>0</v>
      </c>
      <c r="V13" s="102">
        <v>286</v>
      </c>
      <c r="W13" s="102">
        <v>240</v>
      </c>
      <c r="X13" s="98">
        <f t="shared" si="5"/>
      </c>
      <c r="Y13" s="99">
        <f>IF(B13&lt;&gt;"",('Адміністративні справи'!F13+'Адміністративні справи'!I13),"")</f>
      </c>
      <c r="Z13" s="100">
        <f>IF(C13&lt;&gt;"",('Адміністративні справи'!G13+'Адміністративні справи'!J13),"")</f>
      </c>
      <c r="AA13" s="100">
        <f>IF(D13&lt;&gt;"",('Адміністративні справи'!H13+'Адміністративні справи'!K13),"")</f>
      </c>
      <c r="AB13" s="98">
        <f t="shared" si="0"/>
      </c>
      <c r="AC13" s="99">
        <f>IF(B13&lt;&gt;"",('Справи про адмінправопорушення'!F13),"")</f>
      </c>
      <c r="AD13" s="100">
        <f>IF(C13&lt;&gt;"",('Справи про адмінправопорушення'!G13),"")</f>
      </c>
      <c r="AE13" s="100">
        <f>IF(D13&lt;&gt;"",('Справи про адмінправопорушення'!H13),"")</f>
      </c>
      <c r="AF13" s="128">
        <f t="shared" si="6"/>
      </c>
      <c r="AG13" s="134">
        <f t="shared" si="2"/>
      </c>
      <c r="AH13" s="134">
        <f t="shared" si="3"/>
      </c>
      <c r="AI13" s="130">
        <f t="shared" si="4"/>
      </c>
    </row>
    <row r="14" spans="1:35" ht="15" customHeight="1">
      <c r="A14" s="95">
        <v>11</v>
      </c>
      <c r="B14" s="96">
        <f>IF('Кримінальн справи'!B14&lt;&gt;"",'Кримінальн справи'!B14,"")</f>
      </c>
      <c r="C14" s="66">
        <f>IF(B14&lt;&gt;"",('Кримінальн справи'!C14+'Цивільні справи'!C14+'Адміністративні справи'!C14+'Справи про адмінправопорушення'!C14),"")</f>
      </c>
      <c r="D14" s="97">
        <f>IF(C14&lt;&gt;"",('Кримінальн справи'!D14+'Цивільні справи'!D14+'Адміністративні справи'!D14+'Справи про адмінправопорушення'!D14),"")</f>
      </c>
      <c r="E14" s="96">
        <f>IF(D14&lt;&gt;"",('Кримінальн справи'!E14+'Цивільні справи'!E14+'Адміністративні справи'!E14+'Справи про адмінправопорушення'!E14),"")</f>
      </c>
      <c r="F14" s="66">
        <f>IF(B14&lt;&gt;"",('Кримінальн справи'!F14+'Кримінальн справи'!I14),"")</f>
      </c>
      <c r="G14" s="97">
        <f>IF(C14&lt;&gt;"",('Кримінальн справи'!G14+'Кримінальн справи'!J14),"")</f>
      </c>
      <c r="H14" s="97">
        <f>IF(D14&lt;&gt;"",('Кримінальн справи'!H14+'Кримінальн справи'!K14),"")</f>
      </c>
      <c r="I14" s="98">
        <f t="shared" si="1"/>
      </c>
      <c r="J14" s="99">
        <f>IF(B14&lt;&gt;"",('Цивільні справи'!F14+'Цивільні справи'!I14),"")</f>
      </c>
      <c r="K14" s="100">
        <f>IF(C14&lt;&gt;"",('Цивільні справи'!G14+'Цивільні справи'!J14),"")</f>
      </c>
      <c r="L14" s="100">
        <f>IF(D14&lt;&gt;"",('Цивільні справи'!H14+'Цивільні справи'!K14),"")</f>
      </c>
      <c r="M14" s="101">
        <v>789</v>
      </c>
      <c r="N14" s="101">
        <v>885</v>
      </c>
      <c r="O14" s="101">
        <v>885</v>
      </c>
      <c r="P14" s="101">
        <v>194</v>
      </c>
      <c r="Q14" s="101">
        <v>207</v>
      </c>
      <c r="R14" s="101">
        <v>195</v>
      </c>
      <c r="S14" s="101">
        <v>0</v>
      </c>
      <c r="T14" s="101">
        <v>0</v>
      </c>
      <c r="U14" s="101">
        <v>0</v>
      </c>
      <c r="V14" s="102">
        <v>983</v>
      </c>
      <c r="W14" s="102">
        <v>1080</v>
      </c>
      <c r="X14" s="98">
        <f t="shared" si="5"/>
      </c>
      <c r="Y14" s="99">
        <f>IF(B14&lt;&gt;"",('Адміністративні справи'!F14+'Адміністративні справи'!I14),"")</f>
      </c>
      <c r="Z14" s="100">
        <f>IF(C14&lt;&gt;"",('Адміністративні справи'!G14+'Адміністративні справи'!J14),"")</f>
      </c>
      <c r="AA14" s="100">
        <f>IF(D14&lt;&gt;"",('Адміністративні справи'!H14+'Адміністративні справи'!K14),"")</f>
      </c>
      <c r="AB14" s="98">
        <f t="shared" si="0"/>
      </c>
      <c r="AC14" s="99">
        <f>IF(B14&lt;&gt;"",('Справи про адмінправопорушення'!F14),"")</f>
      </c>
      <c r="AD14" s="100">
        <f>IF(C14&lt;&gt;"",('Справи про адмінправопорушення'!G14),"")</f>
      </c>
      <c r="AE14" s="100">
        <f>IF(D14&lt;&gt;"",('Справи про адмінправопорушення'!H14),"")</f>
      </c>
      <c r="AF14" s="128">
        <f t="shared" si="6"/>
      </c>
      <c r="AG14" s="134">
        <f t="shared" si="2"/>
      </c>
      <c r="AH14" s="134">
        <f t="shared" si="3"/>
      </c>
      <c r="AI14" s="130">
        <f t="shared" si="4"/>
      </c>
    </row>
    <row r="15" spans="1:35" ht="15" customHeight="1">
      <c r="A15" s="95">
        <v>12</v>
      </c>
      <c r="B15" s="96">
        <f>IF('Кримінальн справи'!B15&lt;&gt;"",'Кримінальн справи'!B15,"")</f>
      </c>
      <c r="C15" s="66">
        <f>IF(B15&lt;&gt;"",('Кримінальн справи'!C15+'Цивільні справи'!C15+'Адміністративні справи'!C15+'Справи про адмінправопорушення'!C15),"")</f>
      </c>
      <c r="D15" s="97">
        <f>IF(C15&lt;&gt;"",('Кримінальн справи'!D15+'Цивільні справи'!D15+'Адміністративні справи'!D15+'Справи про адмінправопорушення'!D15),"")</f>
      </c>
      <c r="E15" s="96">
        <f>IF(D15&lt;&gt;"",('Кримінальн справи'!E15+'Цивільні справи'!E15+'Адміністративні справи'!E15+'Справи про адмінправопорушення'!E15),"")</f>
      </c>
      <c r="F15" s="66">
        <f>IF(B15&lt;&gt;"",('Кримінальн справи'!F15+'Кримінальн справи'!I15),"")</f>
      </c>
      <c r="G15" s="97">
        <f>IF(C15&lt;&gt;"",('Кримінальн справи'!G15+'Кримінальн справи'!J15),"")</f>
      </c>
      <c r="H15" s="97">
        <f>IF(D15&lt;&gt;"",('Кримінальн справи'!H15+'Кримінальн справи'!K15),"")</f>
      </c>
      <c r="I15" s="98">
        <f t="shared" si="1"/>
      </c>
      <c r="J15" s="99">
        <f>IF(B15&lt;&gt;"",('Цивільні справи'!F15+'Цивільні справи'!I15),"")</f>
      </c>
      <c r="K15" s="100">
        <f>IF(C15&lt;&gt;"",('Цивільні справи'!G15+'Цивільні справи'!J15),"")</f>
      </c>
      <c r="L15" s="100">
        <f>IF(D15&lt;&gt;"",('Цивільні справи'!H15+'Цивільні справи'!K15),"")</f>
      </c>
      <c r="M15" s="101">
        <v>108</v>
      </c>
      <c r="N15" s="101">
        <v>1</v>
      </c>
      <c r="O15" s="101">
        <v>1</v>
      </c>
      <c r="P15" s="101">
        <v>3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2">
        <v>111</v>
      </c>
      <c r="W15" s="102">
        <v>1</v>
      </c>
      <c r="X15" s="98">
        <f t="shared" si="5"/>
      </c>
      <c r="Y15" s="99">
        <f>IF(B15&lt;&gt;"",('Адміністративні справи'!F15+'Адміністративні справи'!I15),"")</f>
      </c>
      <c r="Z15" s="100">
        <f>IF(C15&lt;&gt;"",('Адміністративні справи'!G15+'Адміністративні справи'!J15),"")</f>
      </c>
      <c r="AA15" s="100">
        <f>IF(D15&lt;&gt;"",('Адміністративні справи'!H15+'Адміністративні справи'!K15),"")</f>
      </c>
      <c r="AB15" s="98">
        <f t="shared" si="0"/>
      </c>
      <c r="AC15" s="99">
        <f>IF(B15&lt;&gt;"",('Справи про адмінправопорушення'!F15),"")</f>
      </c>
      <c r="AD15" s="100">
        <f>IF(C15&lt;&gt;"",('Справи про адмінправопорушення'!G15),"")</f>
      </c>
      <c r="AE15" s="100">
        <f>IF(D15&lt;&gt;"",('Справи про адмінправопорушення'!H15),"")</f>
      </c>
      <c r="AF15" s="128">
        <f t="shared" si="6"/>
      </c>
      <c r="AG15" s="134">
        <f t="shared" si="2"/>
      </c>
      <c r="AH15" s="134">
        <f t="shared" si="3"/>
      </c>
      <c r="AI15" s="130">
        <f t="shared" si="4"/>
      </c>
    </row>
    <row r="16" spans="1:35" ht="15" customHeight="1">
      <c r="A16" s="95">
        <v>13</v>
      </c>
      <c r="B16" s="96">
        <f>IF('Кримінальн справи'!B16&lt;&gt;"",'Кримінальн справи'!B16,"")</f>
      </c>
      <c r="C16" s="66">
        <f>IF(B16&lt;&gt;"",('Кримінальн справи'!C16+'Цивільні справи'!C16+'Адміністративні справи'!C16+'Справи про адмінправопорушення'!C16),"")</f>
      </c>
      <c r="D16" s="97">
        <f>IF(C16&lt;&gt;"",('Кримінальн справи'!D16+'Цивільні справи'!D16+'Адміністративні справи'!D16+'Справи про адмінправопорушення'!D16),"")</f>
      </c>
      <c r="E16" s="96">
        <f>IF(D16&lt;&gt;"",('Кримінальн справи'!E16+'Цивільні справи'!E16+'Адміністративні справи'!E16+'Справи про адмінправопорушення'!E16),"")</f>
      </c>
      <c r="F16" s="66">
        <f>IF(B16&lt;&gt;"",('Кримінальн справи'!F16+'Кримінальн справи'!I16),"")</f>
      </c>
      <c r="G16" s="97">
        <f>IF(C16&lt;&gt;"",('Кримінальн справи'!G16+'Кримінальн справи'!J16),"")</f>
      </c>
      <c r="H16" s="97">
        <f>IF(D16&lt;&gt;"",('Кримінальн справи'!H16+'Кримінальн справи'!K16),"")</f>
      </c>
      <c r="I16" s="98">
        <f t="shared" si="1"/>
      </c>
      <c r="J16" s="99">
        <f>IF(B16&lt;&gt;"",('Цивільні справи'!F16+'Цивільні справи'!I16),"")</f>
      </c>
      <c r="K16" s="100">
        <f>IF(C16&lt;&gt;"",('Цивільні справи'!G16+'Цивільні справи'!J16),"")</f>
      </c>
      <c r="L16" s="100">
        <f>IF(D16&lt;&gt;"",('Цивільні справи'!H16+'Цивільні справи'!K16),"")</f>
      </c>
      <c r="M16" s="101">
        <v>873</v>
      </c>
      <c r="N16" s="101">
        <v>1122</v>
      </c>
      <c r="O16" s="101">
        <v>1122</v>
      </c>
      <c r="P16" s="101">
        <v>162</v>
      </c>
      <c r="Q16" s="101">
        <v>96</v>
      </c>
      <c r="R16" s="101">
        <v>96</v>
      </c>
      <c r="S16" s="101">
        <v>0</v>
      </c>
      <c r="T16" s="101">
        <v>0</v>
      </c>
      <c r="U16" s="101">
        <v>0</v>
      </c>
      <c r="V16" s="102">
        <v>1035</v>
      </c>
      <c r="W16" s="102">
        <v>1218</v>
      </c>
      <c r="X16" s="98">
        <f t="shared" si="5"/>
      </c>
      <c r="Y16" s="99">
        <f>IF(B16&lt;&gt;"",('Адміністративні справи'!F16+'Адміністративні справи'!I16),"")</f>
      </c>
      <c r="Z16" s="100">
        <f>IF(C16&lt;&gt;"",('Адміністративні справи'!G16+'Адміністративні справи'!J16),"")</f>
      </c>
      <c r="AA16" s="100">
        <f>IF(D16&lt;&gt;"",('Адміністративні справи'!H16+'Адміністративні справи'!K16),"")</f>
      </c>
      <c r="AB16" s="98">
        <f t="shared" si="0"/>
      </c>
      <c r="AC16" s="99">
        <f>IF(B16&lt;&gt;"",('Справи про адмінправопорушення'!F16),"")</f>
      </c>
      <c r="AD16" s="100">
        <f>IF(C16&lt;&gt;"",('Справи про адмінправопорушення'!G16),"")</f>
      </c>
      <c r="AE16" s="100">
        <f>IF(D16&lt;&gt;"",('Справи про адмінправопорушення'!H16),"")</f>
      </c>
      <c r="AF16" s="128">
        <f t="shared" si="6"/>
      </c>
      <c r="AG16" s="134">
        <f t="shared" si="2"/>
      </c>
      <c r="AH16" s="134">
        <f t="shared" si="3"/>
      </c>
      <c r="AI16" s="130">
        <f t="shared" si="4"/>
      </c>
    </row>
    <row r="17" spans="1:35" ht="15" customHeight="1">
      <c r="A17" s="95">
        <v>14</v>
      </c>
      <c r="B17" s="96">
        <f>IF('Кримінальн справи'!B17&lt;&gt;"",'Кримінальн справи'!B17,"")</f>
      </c>
      <c r="C17" s="66">
        <f>IF(B17&lt;&gt;"",('Кримінальн справи'!C17+'Цивільні справи'!C17+'Адміністративні справи'!C17+'Справи про адмінправопорушення'!C17),"")</f>
      </c>
      <c r="D17" s="97">
        <f>IF(C17&lt;&gt;"",('Кримінальн справи'!D17+'Цивільні справи'!D17+'Адміністративні справи'!D17+'Справи про адмінправопорушення'!D17),"")</f>
      </c>
      <c r="E17" s="96">
        <f>IF(D17&lt;&gt;"",('Кримінальн справи'!E17+'Цивільні справи'!E17+'Адміністративні справи'!E17+'Справи про адмінправопорушення'!E17),"")</f>
      </c>
      <c r="F17" s="66">
        <f>IF(B17&lt;&gt;"",('Кримінальн справи'!F17+'Кримінальн справи'!I17),"")</f>
      </c>
      <c r="G17" s="97">
        <f>IF(C17&lt;&gt;"",('Кримінальн справи'!G17+'Кримінальн справи'!J17),"")</f>
      </c>
      <c r="H17" s="97">
        <f>IF(D17&lt;&gt;"",('Кримінальн справи'!H17+'Кримінальн справи'!K17),"")</f>
      </c>
      <c r="I17" s="98">
        <f t="shared" si="1"/>
      </c>
      <c r="J17" s="99">
        <f>IF(B17&lt;&gt;"",('Цивільні справи'!F17+'Цивільні справи'!I17),"")</f>
      </c>
      <c r="K17" s="100">
        <f>IF(C17&lt;&gt;"",('Цивільні справи'!G17+'Цивільні справи'!J17),"")</f>
      </c>
      <c r="L17" s="100">
        <f>IF(D17&lt;&gt;"",('Цивільні справи'!H17+'Цивільні справи'!K17),"")</f>
      </c>
      <c r="M17" s="101"/>
      <c r="N17" s="101"/>
      <c r="O17" s="101"/>
      <c r="P17" s="101"/>
      <c r="Q17" s="101"/>
      <c r="R17" s="101"/>
      <c r="S17" s="101"/>
      <c r="T17" s="101"/>
      <c r="U17" s="101"/>
      <c r="V17" s="102"/>
      <c r="W17" s="102"/>
      <c r="X17" s="98">
        <f t="shared" si="5"/>
      </c>
      <c r="Y17" s="99">
        <f>IF(B17&lt;&gt;"",('Адміністративні справи'!F17+'Адміністративні справи'!I17),"")</f>
      </c>
      <c r="Z17" s="100">
        <f>IF(C17&lt;&gt;"",('Адміністративні справи'!G17+'Адміністративні справи'!J17),"")</f>
      </c>
      <c r="AA17" s="100">
        <f>IF(D17&lt;&gt;"",('Адміністративні справи'!H17+'Адміністративні справи'!K17),"")</f>
      </c>
      <c r="AB17" s="98">
        <f t="shared" si="0"/>
      </c>
      <c r="AC17" s="99">
        <f>IF(B17&lt;&gt;"",('Справи про адмінправопорушення'!F17),"")</f>
      </c>
      <c r="AD17" s="100">
        <f>IF(C17&lt;&gt;"",('Справи про адмінправопорушення'!G17),"")</f>
      </c>
      <c r="AE17" s="100">
        <f>IF(D17&lt;&gt;"",('Справи про адмінправопорушення'!H17),"")</f>
      </c>
      <c r="AF17" s="128">
        <f t="shared" si="6"/>
      </c>
      <c r="AG17" s="134">
        <f t="shared" si="2"/>
      </c>
      <c r="AH17" s="134">
        <f t="shared" si="3"/>
      </c>
      <c r="AI17" s="130">
        <f t="shared" si="4"/>
      </c>
    </row>
    <row r="18" spans="1:35" ht="15" customHeight="1">
      <c r="A18" s="95">
        <v>15</v>
      </c>
      <c r="B18" s="96">
        <f>IF('Кримінальн справи'!B18&lt;&gt;"",'Кримінальн справи'!B18,"")</f>
      </c>
      <c r="C18" s="66">
        <f>IF(B18&lt;&gt;"",('Кримінальн справи'!C18+'Цивільні справи'!C18+'Адміністративні справи'!C18+'Справи про адмінправопорушення'!C18),"")</f>
      </c>
      <c r="D18" s="97">
        <f>IF(C18&lt;&gt;"",('Кримінальн справи'!D18+'Цивільні справи'!D18+'Адміністративні справи'!D18+'Справи про адмінправопорушення'!D18),"")</f>
      </c>
      <c r="E18" s="96">
        <f>IF(D18&lt;&gt;"",('Кримінальн справи'!E18+'Цивільні справи'!E18+'Адміністративні справи'!E18+'Справи про адмінправопорушення'!E18),"")</f>
      </c>
      <c r="F18" s="66">
        <f>IF(B18&lt;&gt;"",('Кримінальн справи'!F18+'Кримінальн справи'!I18),"")</f>
      </c>
      <c r="G18" s="97">
        <f>IF(C18&lt;&gt;"",('Кримінальн справи'!G18+'Кримінальн справи'!J18),"")</f>
      </c>
      <c r="H18" s="97">
        <f>IF(D18&lt;&gt;"",('Кримінальн справи'!H18+'Кримінальн справи'!K18),"")</f>
      </c>
      <c r="I18" s="98">
        <f t="shared" si="1"/>
      </c>
      <c r="J18" s="99">
        <f>IF(B18&lt;&gt;"",('Цивільні справи'!F18+'Цивільні справи'!I18),"")</f>
      </c>
      <c r="K18" s="100">
        <f>IF(C18&lt;&gt;"",('Цивільні справи'!G18+'Цивільні справи'!J18),"")</f>
      </c>
      <c r="L18" s="100">
        <f>IF(D18&lt;&gt;"",('Цивільні справи'!H18+'Цивільні справи'!K18),"")</f>
      </c>
      <c r="M18" s="101"/>
      <c r="N18" s="101"/>
      <c r="O18" s="101"/>
      <c r="P18" s="101"/>
      <c r="Q18" s="101"/>
      <c r="R18" s="101"/>
      <c r="S18" s="101"/>
      <c r="T18" s="101"/>
      <c r="U18" s="101"/>
      <c r="V18" s="102"/>
      <c r="W18" s="102"/>
      <c r="X18" s="98">
        <f t="shared" si="5"/>
      </c>
      <c r="Y18" s="99">
        <f>IF(B18&lt;&gt;"",('Адміністративні справи'!F18+'Адміністративні справи'!I18),"")</f>
      </c>
      <c r="Z18" s="100">
        <f>IF(C18&lt;&gt;"",('Адміністративні справи'!G18+'Адміністративні справи'!J18),"")</f>
      </c>
      <c r="AA18" s="100">
        <f>IF(D18&lt;&gt;"",('Адміністративні справи'!H18+'Адміністративні справи'!K18),"")</f>
      </c>
      <c r="AB18" s="98">
        <f t="shared" si="0"/>
      </c>
      <c r="AC18" s="99">
        <f>IF(B18&lt;&gt;"",('Справи про адмінправопорушення'!F18),"")</f>
      </c>
      <c r="AD18" s="100">
        <f>IF(C18&lt;&gt;"",('Справи про адмінправопорушення'!G18),"")</f>
      </c>
      <c r="AE18" s="100">
        <f>IF(D18&lt;&gt;"",('Справи про адмінправопорушення'!H18),"")</f>
      </c>
      <c r="AF18" s="128">
        <f t="shared" si="6"/>
      </c>
      <c r="AG18" s="134">
        <f t="shared" si="2"/>
      </c>
      <c r="AH18" s="134">
        <f t="shared" si="3"/>
      </c>
      <c r="AI18" s="130">
        <f t="shared" si="4"/>
      </c>
    </row>
    <row r="19" spans="1:35" ht="15">
      <c r="A19" s="95">
        <v>16</v>
      </c>
      <c r="B19" s="96">
        <f>IF('Кримінальн справи'!B19&lt;&gt;"",'Кримінальн справи'!B19,"")</f>
      </c>
      <c r="C19" s="66">
        <f>IF(B19&lt;&gt;"",('Кримінальн справи'!C19+'Цивільні справи'!C19+'Адміністративні справи'!C19+'Справи про адмінправопорушення'!C19),"")</f>
      </c>
      <c r="D19" s="97">
        <f>IF(C19&lt;&gt;"",('Кримінальн справи'!D19+'Цивільні справи'!D19+'Адміністративні справи'!D19+'Справи про адмінправопорушення'!D19),"")</f>
      </c>
      <c r="E19" s="96">
        <f>IF(D19&lt;&gt;"",('Кримінальн справи'!E19+'Цивільні справи'!E19+'Адміністративні справи'!E19+'Справи про адмінправопорушення'!E19),"")</f>
      </c>
      <c r="F19" s="66">
        <f>IF(B19&lt;&gt;"",('Кримінальн справи'!F19+'Кримінальн справи'!I19),"")</f>
      </c>
      <c r="G19" s="97">
        <f>IF(C19&lt;&gt;"",('Кримінальн справи'!G19+'Кримінальн справи'!J19),"")</f>
      </c>
      <c r="H19" s="97">
        <f>IF(D19&lt;&gt;"",('Кримінальн справи'!H19+'Кримінальн справи'!K19),"")</f>
      </c>
      <c r="I19" s="98">
        <f t="shared" si="1"/>
      </c>
      <c r="J19" s="99">
        <f>IF(B19&lt;&gt;"",('Цивільні справи'!F19+'Цивільні справи'!I19),"")</f>
      </c>
      <c r="K19" s="100">
        <f>IF(C19&lt;&gt;"",('Цивільні справи'!G19+'Цивільні справи'!J19),"")</f>
      </c>
      <c r="L19" s="100">
        <f>IF(D19&lt;&gt;"",('Цивільні справи'!H19+'Цивільні справи'!K19),"")</f>
      </c>
      <c r="M19" s="101"/>
      <c r="N19" s="101"/>
      <c r="O19" s="101"/>
      <c r="P19" s="101"/>
      <c r="Q19" s="101"/>
      <c r="R19" s="101"/>
      <c r="S19" s="101"/>
      <c r="T19" s="101"/>
      <c r="U19" s="101"/>
      <c r="V19" s="102"/>
      <c r="W19" s="102"/>
      <c r="X19" s="98">
        <f t="shared" si="5"/>
      </c>
      <c r="Y19" s="99">
        <f>IF(B19&lt;&gt;"",('Адміністративні справи'!F19+'Адміністративні справи'!I19),"")</f>
      </c>
      <c r="Z19" s="100">
        <f>IF(C19&lt;&gt;"",('Адміністративні справи'!G19+'Адміністративні справи'!J19),"")</f>
      </c>
      <c r="AA19" s="100">
        <f>IF(D19&lt;&gt;"",('Адміністративні справи'!H19+'Адміністративні справи'!K19),"")</f>
      </c>
      <c r="AB19" s="98">
        <f t="shared" si="0"/>
      </c>
      <c r="AC19" s="99">
        <f>IF(B19&lt;&gt;"",('Справи про адмінправопорушення'!F19),"")</f>
      </c>
      <c r="AD19" s="100">
        <f>IF(C19&lt;&gt;"",('Справи про адмінправопорушення'!G19),"")</f>
      </c>
      <c r="AE19" s="100">
        <f>IF(D19&lt;&gt;"",('Справи про адмінправопорушення'!H19),"")</f>
      </c>
      <c r="AF19" s="128">
        <f t="shared" si="6"/>
      </c>
      <c r="AG19" s="134">
        <f t="shared" si="2"/>
      </c>
      <c r="AH19" s="134">
        <f t="shared" si="3"/>
      </c>
      <c r="AI19" s="130">
        <f t="shared" si="4"/>
      </c>
    </row>
    <row r="20" spans="1:35" ht="15">
      <c r="A20" s="95">
        <v>17</v>
      </c>
      <c r="B20" s="96">
        <f>IF('Кримінальн справи'!B20&lt;&gt;"",'Кримінальн справи'!B20,"")</f>
      </c>
      <c r="C20" s="66">
        <f>IF(B20&lt;&gt;"",('Кримінальн справи'!C20+'Цивільні справи'!C20+'Адміністративні справи'!C20+'Справи про адмінправопорушення'!C20),"")</f>
      </c>
      <c r="D20" s="97">
        <f>IF(C20&lt;&gt;"",('Кримінальн справи'!D20+'Цивільні справи'!D20+'Адміністративні справи'!D20+'Справи про адмінправопорушення'!D20),"")</f>
      </c>
      <c r="E20" s="96">
        <f>IF(D20&lt;&gt;"",('Кримінальн справи'!E20+'Цивільні справи'!E20+'Адміністративні справи'!E20+'Справи про адмінправопорушення'!E20),"")</f>
      </c>
      <c r="F20" s="66">
        <f>IF(B20&lt;&gt;"",('Кримінальн справи'!F20+'Кримінальн справи'!I20),"")</f>
      </c>
      <c r="G20" s="97">
        <f>IF(C20&lt;&gt;"",('Кримінальн справи'!G20+'Кримінальн справи'!J20),"")</f>
      </c>
      <c r="H20" s="97">
        <f>IF(D20&lt;&gt;"",('Кримінальн справи'!H20+'Кримінальн справи'!K20),"")</f>
      </c>
      <c r="I20" s="98">
        <f t="shared" si="1"/>
      </c>
      <c r="J20" s="99">
        <f>IF(B20&lt;&gt;"",('Цивільні справи'!F20+'Цивільні справи'!I20),"")</f>
      </c>
      <c r="K20" s="100">
        <f>IF(C20&lt;&gt;"",('Цивільні справи'!G20+'Цивільні справи'!J20),"")</f>
      </c>
      <c r="L20" s="100">
        <f>IF(D20&lt;&gt;"",('Цивільні справи'!H20+'Цивільні справи'!K20),"")</f>
      </c>
      <c r="M20" s="101"/>
      <c r="N20" s="101"/>
      <c r="O20" s="101"/>
      <c r="P20" s="101"/>
      <c r="Q20" s="101"/>
      <c r="R20" s="101"/>
      <c r="S20" s="101"/>
      <c r="T20" s="101"/>
      <c r="U20" s="101"/>
      <c r="V20" s="102"/>
      <c r="W20" s="102"/>
      <c r="X20" s="98">
        <f t="shared" si="5"/>
      </c>
      <c r="Y20" s="99">
        <f>IF(B20&lt;&gt;"",('Адміністративні справи'!F20+'Адміністративні справи'!I20),"")</f>
      </c>
      <c r="Z20" s="100">
        <f>IF(C20&lt;&gt;"",('Адміністративні справи'!G20+'Адміністративні справи'!J20),"")</f>
      </c>
      <c r="AA20" s="100">
        <f>IF(D20&lt;&gt;"",('Адміністративні справи'!H20+'Адміністративні справи'!K20),"")</f>
      </c>
      <c r="AB20" s="98">
        <f t="shared" si="0"/>
      </c>
      <c r="AC20" s="99">
        <f>IF(B20&lt;&gt;"",('Справи про адмінправопорушення'!F20),"")</f>
      </c>
      <c r="AD20" s="100">
        <f>IF(C20&lt;&gt;"",('Справи про адмінправопорушення'!G20),"")</f>
      </c>
      <c r="AE20" s="100">
        <f>IF(D20&lt;&gt;"",('Справи про адмінправопорушення'!H20),"")</f>
      </c>
      <c r="AF20" s="128">
        <f t="shared" si="6"/>
      </c>
      <c r="AG20" s="134">
        <f t="shared" si="2"/>
      </c>
      <c r="AH20" s="134">
        <f t="shared" si="3"/>
      </c>
      <c r="AI20" s="130">
        <f t="shared" si="4"/>
      </c>
    </row>
    <row r="21" spans="1:35" ht="15">
      <c r="A21" s="95">
        <v>18</v>
      </c>
      <c r="B21" s="96">
        <f>IF('Кримінальн справи'!B21&lt;&gt;"",'Кримінальн справи'!B21,"")</f>
      </c>
      <c r="C21" s="66">
        <f>IF(B21&lt;&gt;"",('Кримінальн справи'!C21+'Цивільні справи'!C21+'Адміністративні справи'!C21+'Справи про адмінправопорушення'!C21),"")</f>
      </c>
      <c r="D21" s="97">
        <f>IF(C21&lt;&gt;"",('Кримінальн справи'!D21+'Цивільні справи'!D21+'Адміністративні справи'!D21+'Справи про адмінправопорушення'!D21),"")</f>
      </c>
      <c r="E21" s="96">
        <f>IF(D21&lt;&gt;"",('Кримінальн справи'!E21+'Цивільні справи'!E21+'Адміністративні справи'!E21+'Справи про адмінправопорушення'!E21),"")</f>
      </c>
      <c r="F21" s="66">
        <f>IF(B21&lt;&gt;"",('Кримінальн справи'!F21+'Кримінальн справи'!I21),"")</f>
      </c>
      <c r="G21" s="97">
        <f>IF(C21&lt;&gt;"",('Кримінальн справи'!G21+'Кримінальн справи'!J21),"")</f>
      </c>
      <c r="H21" s="97">
        <f>IF(D21&lt;&gt;"",('Кримінальн справи'!H21+'Кримінальн справи'!K21),"")</f>
      </c>
      <c r="I21" s="98">
        <f t="shared" si="1"/>
      </c>
      <c r="J21" s="99">
        <f>IF(B21&lt;&gt;"",('Цивільні справи'!F21+'Цивільні справи'!I21),"")</f>
      </c>
      <c r="K21" s="100">
        <f>IF(C21&lt;&gt;"",('Цивільні справи'!G21+'Цивільні справи'!J21),"")</f>
      </c>
      <c r="L21" s="100">
        <f>IF(D21&lt;&gt;"",('Цивільні справи'!H21+'Цивільні справи'!K21),"")</f>
      </c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W21" s="102"/>
      <c r="X21" s="98">
        <f t="shared" si="5"/>
      </c>
      <c r="Y21" s="99">
        <f>IF(B21&lt;&gt;"",('Адміністративні справи'!F21+'Адміністративні справи'!I21),"")</f>
      </c>
      <c r="Z21" s="100">
        <f>IF(C21&lt;&gt;"",('Адміністративні справи'!G21+'Адміністративні справи'!J21),"")</f>
      </c>
      <c r="AA21" s="100">
        <f>IF(D21&lt;&gt;"",('Адміністративні справи'!H21+'Адміністративні справи'!K21),"")</f>
      </c>
      <c r="AB21" s="98">
        <f t="shared" si="0"/>
      </c>
      <c r="AC21" s="99">
        <f>IF(B21&lt;&gt;"",('Справи про адмінправопорушення'!F21),"")</f>
      </c>
      <c r="AD21" s="100">
        <f>IF(C21&lt;&gt;"",('Справи про адмінправопорушення'!G21),"")</f>
      </c>
      <c r="AE21" s="100">
        <f>IF(D21&lt;&gt;"",('Справи про адмінправопорушення'!H21),"")</f>
      </c>
      <c r="AF21" s="128">
        <f t="shared" si="6"/>
      </c>
      <c r="AG21" s="134">
        <f t="shared" si="2"/>
      </c>
      <c r="AH21" s="134">
        <f t="shared" si="3"/>
      </c>
      <c r="AI21" s="130">
        <f t="shared" si="4"/>
      </c>
    </row>
    <row r="22" spans="1:35" ht="15">
      <c r="A22" s="95">
        <v>19</v>
      </c>
      <c r="B22" s="96">
        <f>IF('Кримінальн справи'!B22&lt;&gt;"",'Кримінальн справи'!B22,"")</f>
      </c>
      <c r="C22" s="66">
        <f>IF(B22&lt;&gt;"",('Кримінальн справи'!C22+'Цивільні справи'!C22+'Адміністративні справи'!C22+'Справи про адмінправопорушення'!C22),"")</f>
      </c>
      <c r="D22" s="97">
        <f>IF(C22&lt;&gt;"",('Кримінальн справи'!D22+'Цивільні справи'!D22+'Адміністративні справи'!D22+'Справи про адмінправопорушення'!D22),"")</f>
      </c>
      <c r="E22" s="96">
        <f>IF(D22&lt;&gt;"",('Кримінальн справи'!E22+'Цивільні справи'!E22+'Адміністративні справи'!E22+'Справи про адмінправопорушення'!E22),"")</f>
      </c>
      <c r="F22" s="66">
        <f>IF(B22&lt;&gt;"",('Кримінальн справи'!F22+'Кримінальн справи'!I22),"")</f>
      </c>
      <c r="G22" s="97">
        <f>IF(C22&lt;&gt;"",('Кримінальн справи'!G22+'Кримінальн справи'!J22),"")</f>
      </c>
      <c r="H22" s="97">
        <f>IF(D22&lt;&gt;"",('Кримінальн справи'!H22+'Кримінальн справи'!K22),"")</f>
      </c>
      <c r="I22" s="98">
        <f t="shared" si="1"/>
      </c>
      <c r="J22" s="99">
        <f>IF(B22&lt;&gt;"",('Цивільні справи'!F22+'Цивільні справи'!I22),"")</f>
      </c>
      <c r="K22" s="100">
        <f>IF(C22&lt;&gt;"",('Цивільні справи'!G22+'Цивільні справи'!J22),"")</f>
      </c>
      <c r="L22" s="100">
        <f>IF(D22&lt;&gt;"",('Цивільні справи'!H22+'Цивільні справи'!K22),"")</f>
      </c>
      <c r="M22" s="101"/>
      <c r="N22" s="101"/>
      <c r="O22" s="101"/>
      <c r="P22" s="101"/>
      <c r="Q22" s="101"/>
      <c r="R22" s="101"/>
      <c r="S22" s="101"/>
      <c r="T22" s="101"/>
      <c r="U22" s="101"/>
      <c r="V22" s="102"/>
      <c r="W22" s="102"/>
      <c r="X22" s="98">
        <f t="shared" si="5"/>
      </c>
      <c r="Y22" s="99">
        <f>IF(B22&lt;&gt;"",('Адміністративні справи'!F22+'Адміністративні справи'!I22),"")</f>
      </c>
      <c r="Z22" s="100">
        <f>IF(C22&lt;&gt;"",('Адміністративні справи'!G22+'Адміністративні справи'!J22),"")</f>
      </c>
      <c r="AA22" s="100">
        <f>IF(D22&lt;&gt;"",('Адміністративні справи'!H22+'Адміністративні справи'!K22),"")</f>
      </c>
      <c r="AB22" s="98">
        <f t="shared" si="0"/>
      </c>
      <c r="AC22" s="99">
        <f>IF(B22&lt;&gt;"",('Справи про адмінправопорушення'!F22),"")</f>
      </c>
      <c r="AD22" s="100">
        <f>IF(C22&lt;&gt;"",('Справи про адмінправопорушення'!G22),"")</f>
      </c>
      <c r="AE22" s="100">
        <f>IF(D22&lt;&gt;"",('Справи про адмінправопорушення'!H22),"")</f>
      </c>
      <c r="AF22" s="128">
        <f t="shared" si="6"/>
      </c>
      <c r="AG22" s="134">
        <f t="shared" si="2"/>
      </c>
      <c r="AH22" s="134">
        <f t="shared" si="3"/>
      </c>
      <c r="AI22" s="130">
        <f t="shared" si="4"/>
      </c>
    </row>
    <row r="23" spans="1:35" ht="15.75" thickBot="1">
      <c r="A23" s="95">
        <v>20</v>
      </c>
      <c r="B23" s="96">
        <f>IF('Кримінальн справи'!B23&lt;&gt;"",'Кримінальн справи'!B23,"")</f>
      </c>
      <c r="C23" s="67">
        <f>IF(B23&lt;&gt;"",('Кримінальн справи'!C23+'Цивільні справи'!C23+'Адміністративні справи'!C23+'Справи про адмінправопорушення'!C23),"")</f>
      </c>
      <c r="D23" s="103">
        <f>IF(C23&lt;&gt;"",('Кримінальн справи'!D23+'Цивільні справи'!D23+'Адміністративні справи'!D23+'Справи про адмінправопорушення'!D23),"")</f>
      </c>
      <c r="E23" s="104">
        <f>IF(D23&lt;&gt;"",('Кримінальн справи'!E23+'Цивільні справи'!E23+'Адміністративні справи'!E23+'Справи про адмінправопорушення'!E23),"")</f>
      </c>
      <c r="F23" s="67">
        <f>IF(B23&lt;&gt;"",('Кримінальн справи'!F23+'Кримінальн справи'!I23),"")</f>
      </c>
      <c r="G23" s="103">
        <f>IF(C23&lt;&gt;"",('Кримінальн справи'!G23+'Кримінальн справи'!J23),"")</f>
      </c>
      <c r="H23" s="103">
        <f>IF(D23&lt;&gt;"",('Кримінальн справи'!H23+'Кримінальн справи'!K23),"")</f>
      </c>
      <c r="I23" s="105">
        <f t="shared" si="1"/>
      </c>
      <c r="J23" s="106">
        <f>IF(B23&lt;&gt;"",('Цивільні справи'!F23+'Цивільні справи'!I23),"")</f>
      </c>
      <c r="K23" s="107">
        <f>IF(C23&lt;&gt;"",('Цивільні справи'!G23+'Цивільні справи'!J23),"")</f>
      </c>
      <c r="L23" s="107">
        <f>IF(D23&lt;&gt;"",('Цивільні справи'!H23+'Цивільні справи'!K23),"")</f>
      </c>
      <c r="M23" s="108"/>
      <c r="N23" s="108"/>
      <c r="O23" s="108"/>
      <c r="P23" s="108"/>
      <c r="Q23" s="108"/>
      <c r="R23" s="108"/>
      <c r="S23" s="108"/>
      <c r="T23" s="108"/>
      <c r="U23" s="108"/>
      <c r="V23" s="109"/>
      <c r="W23" s="109"/>
      <c r="X23" s="105">
        <f t="shared" si="5"/>
      </c>
      <c r="Y23" s="106">
        <f>IF(B23&lt;&gt;"",('Адміністративні справи'!F23+'Адміністративні справи'!I23),"")</f>
      </c>
      <c r="Z23" s="107">
        <f>IF(C23&lt;&gt;"",('Адміністративні справи'!G23+'Адміністративні справи'!J23),"")</f>
      </c>
      <c r="AA23" s="107">
        <f>IF(D23&lt;&gt;"",('Адміністративні справи'!H23+'Адміністративні справи'!K23),"")</f>
      </c>
      <c r="AB23" s="105">
        <f t="shared" si="0"/>
      </c>
      <c r="AC23" s="106">
        <f>IF(B23&lt;&gt;"",('Справи про адмінправопорушення'!F23),"")</f>
      </c>
      <c r="AD23" s="107">
        <f>IF(C23&lt;&gt;"",('Справи про адмінправопорушення'!G23),"")</f>
      </c>
      <c r="AE23" s="107">
        <f>IF(D23&lt;&gt;"",('Справи про адмінправопорушення'!H23),"")</f>
      </c>
      <c r="AF23" s="110">
        <f t="shared" si="6"/>
      </c>
      <c r="AG23" s="135">
        <f t="shared" si="2"/>
      </c>
      <c r="AH23" s="135">
        <f t="shared" si="3"/>
      </c>
      <c r="AI23" s="131">
        <f t="shared" si="4"/>
      </c>
    </row>
    <row r="24" spans="1:35" ht="30" customHeight="1" thickBot="1">
      <c r="A24" s="171" t="s">
        <v>13</v>
      </c>
      <c r="B24" s="208"/>
      <c r="C24" s="71">
        <f aca="true" t="shared" si="7" ref="C24:H24">SUM(C4:C23)</f>
        <v>0</v>
      </c>
      <c r="D24" s="111">
        <f t="shared" si="7"/>
        <v>0</v>
      </c>
      <c r="E24" s="72">
        <f t="shared" si="7"/>
        <v>0</v>
      </c>
      <c r="F24" s="71">
        <f t="shared" si="7"/>
        <v>538</v>
      </c>
      <c r="G24" s="111">
        <f t="shared" si="7"/>
        <v>758</v>
      </c>
      <c r="H24" s="111">
        <f t="shared" si="7"/>
        <v>538</v>
      </c>
      <c r="I24" s="112">
        <f>H24/F24</f>
        <v>1</v>
      </c>
      <c r="J24" s="71">
        <f>SUM(J4:J23)</f>
        <v>437</v>
      </c>
      <c r="K24" s="111">
        <f>SUM(K4:K23)</f>
        <v>1104</v>
      </c>
      <c r="L24" s="113">
        <f>SUM(L4:L23)</f>
        <v>437</v>
      </c>
      <c r="M24" s="209">
        <v>4692</v>
      </c>
      <c r="N24" s="209"/>
      <c r="O24" s="114">
        <f>SUM(O4:O23)</f>
        <v>4591</v>
      </c>
      <c r="P24" s="209">
        <v>762</v>
      </c>
      <c r="Q24" s="209"/>
      <c r="R24" s="114">
        <f>SUM(R4:R23)</f>
        <v>745</v>
      </c>
      <c r="S24" s="209">
        <v>2</v>
      </c>
      <c r="T24" s="209"/>
      <c r="U24" s="114">
        <f>SUM(U4:U23)</f>
        <v>2</v>
      </c>
      <c r="V24" s="115">
        <f>SUM(V4:V23)</f>
        <v>5605</v>
      </c>
      <c r="W24" s="115">
        <f>SUM(W4:W23)</f>
        <v>6254</v>
      </c>
      <c r="X24" s="116">
        <f>L24/J24</f>
        <v>1</v>
      </c>
      <c r="Y24" s="71">
        <f>SUM(Y4:Y23)</f>
        <v>9</v>
      </c>
      <c r="Z24" s="111">
        <f>SUM(Z4:Z23)</f>
        <v>22</v>
      </c>
      <c r="AA24" s="113">
        <f>SUM(AA4:AA23)</f>
        <v>9</v>
      </c>
      <c r="AB24" s="112">
        <f>AA24/Y24</f>
        <v>1</v>
      </c>
      <c r="AC24" s="71">
        <f>SUM(AC4:AC23)</f>
        <v>0</v>
      </c>
      <c r="AD24" s="111">
        <f>SUM(AD4:AD23)</f>
        <v>0</v>
      </c>
      <c r="AE24" s="113">
        <f>SUM(AE4:AE23)</f>
        <v>0</v>
      </c>
      <c r="AF24" s="112" t="e">
        <f>AE24/AC24</f>
        <v>#DIV/0!</v>
      </c>
      <c r="AG24" s="127">
        <f>SUM(AG4:AG23)</f>
        <v>984</v>
      </c>
      <c r="AH24" s="127">
        <f>SUM(AH4:AH23)</f>
        <v>984</v>
      </c>
      <c r="AI24" s="117">
        <f>(H24+L24+AA24+AE24)/(F24+J24+Y24+AC24)</f>
        <v>1</v>
      </c>
    </row>
    <row r="25" ht="9.75" customHeight="1"/>
  </sheetData>
  <sheetProtection password="ED89" sheet="1"/>
  <mergeCells count="12">
    <mergeCell ref="C1:AI1"/>
    <mergeCell ref="AC2:AF2"/>
    <mergeCell ref="Y2:AB2"/>
    <mergeCell ref="F2:I2"/>
    <mergeCell ref="J2:X2"/>
    <mergeCell ref="AG2:AI2"/>
    <mergeCell ref="A24:B24"/>
    <mergeCell ref="M24:N24"/>
    <mergeCell ref="P24:Q24"/>
    <mergeCell ref="S24:T24"/>
    <mergeCell ref="C2:E2"/>
    <mergeCell ref="A1:B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Z14" sqref="Z14"/>
    </sheetView>
  </sheetViews>
  <sheetFormatPr defaultColWidth="9.00390625" defaultRowHeight="12.75"/>
  <cols>
    <col min="1" max="1" width="3.625" style="78" customWidth="1"/>
    <col min="2" max="2" width="19.375" style="78" customWidth="1"/>
    <col min="3" max="3" width="7.875" style="78" customWidth="1"/>
    <col min="4" max="4" width="8.375" style="78" customWidth="1"/>
    <col min="5" max="5" width="8.875" style="78" customWidth="1"/>
    <col min="6" max="6" width="6.75390625" style="78" customWidth="1"/>
    <col min="7" max="7" width="5.75390625" style="78" customWidth="1"/>
    <col min="8" max="8" width="8.125" style="78" bestFit="1" customWidth="1"/>
    <col min="9" max="9" width="7.375" style="78" customWidth="1"/>
    <col min="10" max="11" width="6.75390625" style="78" hidden="1" customWidth="1"/>
    <col min="12" max="12" width="8.125" style="78" hidden="1" customWidth="1"/>
    <col min="13" max="13" width="6.75390625" style="78" hidden="1" customWidth="1"/>
    <col min="14" max="14" width="7.75390625" style="78" hidden="1" customWidth="1"/>
    <col min="15" max="15" width="6.75390625" style="78" hidden="1" customWidth="1"/>
    <col min="16" max="16" width="8.625" style="78" hidden="1" customWidth="1"/>
    <col min="17" max="17" width="6.75390625" style="78" hidden="1" customWidth="1"/>
    <col min="18" max="19" width="0" style="78" hidden="1" customWidth="1"/>
    <col min="20" max="20" width="11.375" style="78" hidden="1" customWidth="1"/>
    <col min="21" max="21" width="7.25390625" style="78" customWidth="1"/>
    <col min="22" max="22" width="5.125" style="78" customWidth="1"/>
    <col min="23" max="23" width="6.75390625" style="78" customWidth="1"/>
    <col min="24" max="24" width="7.375" style="78" customWidth="1"/>
    <col min="25" max="25" width="7.625" style="78" customWidth="1"/>
    <col min="26" max="16384" width="9.125" style="78" customWidth="1"/>
  </cols>
  <sheetData>
    <row r="1" spans="1:25" ht="44.25" customHeight="1" thickBot="1">
      <c r="A1" s="191" t="s">
        <v>0</v>
      </c>
      <c r="B1" s="19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28" ht="42.75" customHeight="1" thickBot="1">
      <c r="A2" s="193"/>
      <c r="B2" s="211"/>
      <c r="C2" s="163" t="s">
        <v>1</v>
      </c>
      <c r="D2" s="200"/>
      <c r="E2" s="200"/>
      <c r="F2" s="201"/>
      <c r="G2" s="202" t="s">
        <v>2</v>
      </c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4"/>
      <c r="V2" s="197" t="s">
        <v>14</v>
      </c>
      <c r="W2" s="198"/>
      <c r="X2" s="198"/>
      <c r="Y2" s="199"/>
      <c r="Z2" s="205" t="s">
        <v>25</v>
      </c>
      <c r="AA2" s="206"/>
      <c r="AB2" s="207"/>
    </row>
    <row r="3" spans="1:28" ht="130.5" customHeight="1" thickBot="1">
      <c r="A3" s="193"/>
      <c r="B3" s="211"/>
      <c r="C3" s="79" t="s">
        <v>6</v>
      </c>
      <c r="D3" s="80" t="s">
        <v>11</v>
      </c>
      <c r="E3" s="79" t="s">
        <v>8</v>
      </c>
      <c r="F3" s="80" t="s">
        <v>23</v>
      </c>
      <c r="G3" s="69" t="s">
        <v>6</v>
      </c>
      <c r="H3" s="69" t="s">
        <v>11</v>
      </c>
      <c r="I3" s="69" t="s">
        <v>8</v>
      </c>
      <c r="J3" s="81"/>
      <c r="K3" s="82"/>
      <c r="L3" s="82"/>
      <c r="M3" s="82"/>
      <c r="N3" s="82"/>
      <c r="O3" s="82"/>
      <c r="P3" s="82"/>
      <c r="Q3" s="82"/>
      <c r="R3" s="82"/>
      <c r="S3" s="83"/>
      <c r="T3" s="84"/>
      <c r="U3" s="69" t="s">
        <v>23</v>
      </c>
      <c r="V3" s="69" t="s">
        <v>6</v>
      </c>
      <c r="W3" s="69" t="s">
        <v>11</v>
      </c>
      <c r="X3" s="69" t="s">
        <v>8</v>
      </c>
      <c r="Y3" s="69" t="s">
        <v>23</v>
      </c>
      <c r="Z3" s="69" t="s">
        <v>30</v>
      </c>
      <c r="AA3" s="69" t="s">
        <v>29</v>
      </c>
      <c r="AB3" s="85" t="s">
        <v>24</v>
      </c>
    </row>
    <row r="4" spans="1:28" ht="15" customHeight="1">
      <c r="A4" s="118">
        <v>1</v>
      </c>
      <c r="B4" s="75" t="str">
        <f>IF('Кримінальн справи'!B4&lt;&gt;"",'Кримінальн справи'!B4,"")</f>
        <v>Черков В.Г.</v>
      </c>
      <c r="C4" s="65">
        <f>IF(B4&lt;&gt;"",'Кримінальн справи'!F4,"")</f>
        <v>7</v>
      </c>
      <c r="D4" s="88">
        <f>IF(B4&lt;&gt;"",'Кримінальн справи'!G4,"")</f>
        <v>24</v>
      </c>
      <c r="E4" s="88">
        <f>IF(B4&lt;&gt;"",'Кримінальн справи'!H4,"")</f>
        <v>7</v>
      </c>
      <c r="F4" s="89">
        <f>IF((AND(B4&lt;&gt;"",C4&lt;&gt;0))&lt;&gt;TRUE,IF((AND(B4&lt;&gt;"",C4=0))=TRUE,0,""),E4/C4)</f>
        <v>1</v>
      </c>
      <c r="G4" s="90">
        <f>IF(B4&lt;&gt;"",'Цивільні справи'!F4,"")</f>
        <v>75</v>
      </c>
      <c r="H4" s="91">
        <f>IF(B4&lt;&gt;"",'Цивільні справи'!G4,"")</f>
        <v>176</v>
      </c>
      <c r="I4" s="91">
        <f>IF(B4&lt;&gt;"",'Цивільні справи'!H4,"")</f>
        <v>75</v>
      </c>
      <c r="J4" s="92">
        <v>912</v>
      </c>
      <c r="K4" s="92">
        <v>1064</v>
      </c>
      <c r="L4" s="92">
        <v>1037</v>
      </c>
      <c r="M4" s="92">
        <v>190</v>
      </c>
      <c r="N4" s="92">
        <v>207</v>
      </c>
      <c r="O4" s="92">
        <v>205</v>
      </c>
      <c r="P4" s="92">
        <v>0</v>
      </c>
      <c r="Q4" s="92">
        <v>0</v>
      </c>
      <c r="R4" s="92">
        <v>0</v>
      </c>
      <c r="S4" s="93">
        <v>1102</v>
      </c>
      <c r="T4" s="93">
        <v>1242</v>
      </c>
      <c r="U4" s="89">
        <f>IF((AND(B4&lt;&gt;"",G4&lt;&gt;0))&lt;&gt;TRUE,IF((AND(B4&lt;&gt;"",G4=0))=TRUE,0,""),I4/G4)</f>
        <v>1</v>
      </c>
      <c r="V4" s="90">
        <f>IF(B4&lt;&gt;"",'Адміністративні справи'!F4,"")</f>
        <v>0</v>
      </c>
      <c r="W4" s="91">
        <f>IF(B4&lt;&gt;"",'Адміністративні справи'!G4,"")</f>
        <v>0</v>
      </c>
      <c r="X4" s="91">
        <f>IF(B4&lt;&gt;"",'Адміністративні справи'!H4,"")</f>
        <v>0</v>
      </c>
      <c r="Y4" s="94">
        <f>IF((AND(B4&lt;&gt;"",V4&lt;&gt;0))&lt;&gt;TRUE,IF((AND(B4&lt;&gt;"",V4=0))=TRUE,0,""),X4/V4)</f>
        <v>0</v>
      </c>
      <c r="Z4" s="136">
        <f>IF(B4&lt;&gt;"",C4+G4+V4,"")</f>
        <v>82</v>
      </c>
      <c r="AA4" s="137">
        <f>IF(B4&lt;&gt;"",E4+I4+X4,"")</f>
        <v>82</v>
      </c>
      <c r="AB4" s="89">
        <f>IF(B4&lt;&gt;"",IF((AND(B4&lt;&gt;"",(C4+G4+V4)&lt;&gt;0))&lt;&gt;TRUE,IF((AND(B4&lt;&gt;"",(C4+G4+V4)=0))=TRUE,0,""),(E4+I4+X4)/(C4+G4+V4)),"")</f>
        <v>1</v>
      </c>
    </row>
    <row r="5" spans="1:28" ht="15" customHeight="1">
      <c r="A5" s="119">
        <v>2</v>
      </c>
      <c r="B5" s="75" t="str">
        <f>IF('Кримінальн справи'!B5&lt;&gt;"",'Кримінальн справи'!B5,"")</f>
        <v>Владимирська І.М.</v>
      </c>
      <c r="C5" s="66">
        <f>IF(B5&lt;&gt;"",'Кримінальн справи'!F5,"")</f>
        <v>15</v>
      </c>
      <c r="D5" s="97">
        <f>IF(B5&lt;&gt;"",'Кримінальн справи'!G5,"")</f>
        <v>56</v>
      </c>
      <c r="E5" s="97">
        <f>IF(B5&lt;&gt;"",'Кримінальн справи'!H5,"")</f>
        <v>15</v>
      </c>
      <c r="F5" s="98">
        <f aca="true" t="shared" si="0" ref="F5:F23">IF((AND(B5&lt;&gt;"",C5&lt;&gt;0))&lt;&gt;TRUE,IF((AND(B5&lt;&gt;"",C5=0))=TRUE,0,""),E5/C5)</f>
        <v>1</v>
      </c>
      <c r="G5" s="99">
        <f>IF(B5&lt;&gt;"",'Цивільні справи'!F5,"")</f>
        <v>64</v>
      </c>
      <c r="H5" s="100">
        <f>IF(B5&lt;&gt;"",'Цивільні справи'!G5,"")</f>
        <v>195</v>
      </c>
      <c r="I5" s="100">
        <f>IF(B5&lt;&gt;"",'Цивільні справи'!H5,"")</f>
        <v>64</v>
      </c>
      <c r="J5" s="101">
        <v>912</v>
      </c>
      <c r="K5" s="101">
        <v>1064</v>
      </c>
      <c r="L5" s="101">
        <v>1037</v>
      </c>
      <c r="M5" s="101">
        <v>190</v>
      </c>
      <c r="N5" s="101">
        <v>207</v>
      </c>
      <c r="O5" s="101">
        <v>205</v>
      </c>
      <c r="P5" s="101">
        <v>0</v>
      </c>
      <c r="Q5" s="101">
        <v>0</v>
      </c>
      <c r="R5" s="101">
        <v>0</v>
      </c>
      <c r="S5" s="102">
        <v>1102</v>
      </c>
      <c r="T5" s="102">
        <v>1242</v>
      </c>
      <c r="U5" s="98">
        <f aca="true" t="shared" si="1" ref="U5:U23">IF((AND(B5&lt;&gt;"",G5&lt;&gt;0))&lt;&gt;TRUE,IF((AND(B5&lt;&gt;"",G5=0))=TRUE,0,""),I5/G5)</f>
        <v>1</v>
      </c>
      <c r="V5" s="99">
        <f>IF(B5&lt;&gt;"",'Адміністративні справи'!F5,"")</f>
        <v>1</v>
      </c>
      <c r="W5" s="100">
        <f>IF(B5&lt;&gt;"",'Адміністративні справи'!G5,"")</f>
        <v>4</v>
      </c>
      <c r="X5" s="100">
        <f>IF(B5&lt;&gt;"",'Адміністративні справи'!H5,"")</f>
        <v>1</v>
      </c>
      <c r="Y5" s="128">
        <f aca="true" t="shared" si="2" ref="Y5:Y23">IF((AND(B5&lt;&gt;"",V5&lt;&gt;0))&lt;&gt;TRUE,IF((AND(B5&lt;&gt;"",V5=0))=TRUE,0,""),X5/V5)</f>
        <v>1</v>
      </c>
      <c r="Z5" s="138">
        <f aca="true" t="shared" si="3" ref="Z5:Z23">IF(B5&lt;&gt;"",C5+G5+V5,"")</f>
        <v>80</v>
      </c>
      <c r="AA5" s="132">
        <f aca="true" t="shared" si="4" ref="AA5:AA23">IF(B5&lt;&gt;"",E5+I5+X5,"")</f>
        <v>80</v>
      </c>
      <c r="AB5" s="98">
        <f aca="true" t="shared" si="5" ref="AB5:AB23">IF(B5&lt;&gt;"",IF((AND(B5&lt;&gt;"",(C5+G5+V5)&lt;&gt;0))&lt;&gt;TRUE,IF((AND(B5&lt;&gt;"",(C5+G5+V5)=0))=TRUE,0,""),(E5+I5+X5)/(C5+G5+V5)),"")</f>
        <v>1</v>
      </c>
    </row>
    <row r="6" spans="1:28" ht="15" customHeight="1">
      <c r="A6" s="119">
        <v>3</v>
      </c>
      <c r="B6" s="75" t="str">
        <f>IF('Кримінальн справи'!B6&lt;&gt;"",'Кримінальн справи'!B6,"")</f>
        <v>Переясловська Ю.А.</v>
      </c>
      <c r="C6" s="66">
        <f>IF(B6&lt;&gt;"",'Кримінальн справи'!F6,"")</f>
        <v>0</v>
      </c>
      <c r="D6" s="97">
        <f>IF(B6&lt;&gt;"",'Кримінальн справи'!G6,"")</f>
        <v>0</v>
      </c>
      <c r="E6" s="97">
        <f>IF(B6&lt;&gt;"",'Кримінальн справи'!H6,"")</f>
        <v>0</v>
      </c>
      <c r="F6" s="98">
        <f t="shared" si="0"/>
        <v>0</v>
      </c>
      <c r="G6" s="99">
        <f>IF(B6&lt;&gt;"",'Цивільні справи'!F6,"")</f>
        <v>0</v>
      </c>
      <c r="H6" s="100">
        <f>IF(B6&lt;&gt;"",'Цивільні справи'!G6,"")</f>
        <v>0</v>
      </c>
      <c r="I6" s="100">
        <f>IF(B6&lt;&gt;"",'Цивільні справи'!H6,"")</f>
        <v>0</v>
      </c>
      <c r="J6" s="101">
        <v>912</v>
      </c>
      <c r="K6" s="101">
        <v>1064</v>
      </c>
      <c r="L6" s="101">
        <v>1037</v>
      </c>
      <c r="M6" s="101">
        <v>190</v>
      </c>
      <c r="N6" s="101">
        <v>207</v>
      </c>
      <c r="O6" s="101">
        <v>205</v>
      </c>
      <c r="P6" s="101">
        <v>0</v>
      </c>
      <c r="Q6" s="101">
        <v>0</v>
      </c>
      <c r="R6" s="101">
        <v>0</v>
      </c>
      <c r="S6" s="102">
        <v>1102</v>
      </c>
      <c r="T6" s="102">
        <v>1242</v>
      </c>
      <c r="U6" s="98">
        <f t="shared" si="1"/>
        <v>0</v>
      </c>
      <c r="V6" s="99">
        <f>IF(B6&lt;&gt;"",'Адміністративні справи'!F6,"")</f>
        <v>0</v>
      </c>
      <c r="W6" s="100">
        <f>IF(B6&lt;&gt;"",'Адміністративні справи'!G6,"")</f>
        <v>0</v>
      </c>
      <c r="X6" s="100">
        <f>IF(B6&lt;&gt;"",'Адміністративні справи'!H6,"")</f>
        <v>0</v>
      </c>
      <c r="Y6" s="128">
        <f t="shared" si="2"/>
        <v>0</v>
      </c>
      <c r="Z6" s="138">
        <f t="shared" si="3"/>
        <v>0</v>
      </c>
      <c r="AA6" s="132">
        <f t="shared" si="4"/>
        <v>0</v>
      </c>
      <c r="AB6" s="98">
        <f t="shared" si="5"/>
        <v>0</v>
      </c>
    </row>
    <row r="7" spans="1:28" ht="15" customHeight="1">
      <c r="A7" s="119">
        <v>4</v>
      </c>
      <c r="B7" s="75" t="str">
        <f>IF('Кримінальн справи'!B7&lt;&gt;"",'Кримінальн справи'!B7,"")</f>
        <v>Хацько Н.О.</v>
      </c>
      <c r="C7" s="66">
        <f>IF(B7&lt;&gt;"",'Кримінальн справи'!F7,"")</f>
        <v>14</v>
      </c>
      <c r="D7" s="97">
        <f>IF(B7&lt;&gt;"",'Кримінальн справи'!G7,"")</f>
        <v>50</v>
      </c>
      <c r="E7" s="97">
        <f>IF(B7&lt;&gt;"",'Кримінальн справи'!H7,"")</f>
        <v>14</v>
      </c>
      <c r="F7" s="98">
        <f t="shared" si="0"/>
        <v>1</v>
      </c>
      <c r="G7" s="99">
        <f>IF(B7&lt;&gt;"",'Цивільні справи'!F7,"")</f>
        <v>105</v>
      </c>
      <c r="H7" s="100">
        <f>IF(B7&lt;&gt;"",'Цивільні справи'!G7,"")</f>
        <v>246</v>
      </c>
      <c r="I7" s="100">
        <f>IF(B7&lt;&gt;"",'Цивільні справи'!H7,"")</f>
        <v>105</v>
      </c>
      <c r="J7" s="101">
        <v>912</v>
      </c>
      <c r="K7" s="101">
        <v>1064</v>
      </c>
      <c r="L7" s="101">
        <v>1037</v>
      </c>
      <c r="M7" s="101">
        <v>190</v>
      </c>
      <c r="N7" s="101">
        <v>207</v>
      </c>
      <c r="O7" s="101">
        <v>205</v>
      </c>
      <c r="P7" s="101">
        <v>0</v>
      </c>
      <c r="Q7" s="101">
        <v>0</v>
      </c>
      <c r="R7" s="101">
        <v>0</v>
      </c>
      <c r="S7" s="102">
        <v>1102</v>
      </c>
      <c r="T7" s="102">
        <v>1242</v>
      </c>
      <c r="U7" s="98">
        <f t="shared" si="1"/>
        <v>1</v>
      </c>
      <c r="V7" s="99">
        <f>IF(B7&lt;&gt;"",'Адміністративні справи'!F7,"")</f>
        <v>1</v>
      </c>
      <c r="W7" s="100">
        <f>IF(B7&lt;&gt;"",'Адміністративні справи'!G7,"")</f>
        <v>3</v>
      </c>
      <c r="X7" s="100">
        <f>IF(B7&lt;&gt;"",'Адміністративні справи'!H7,"")</f>
        <v>1</v>
      </c>
      <c r="Y7" s="128">
        <f t="shared" si="2"/>
        <v>1</v>
      </c>
      <c r="Z7" s="138">
        <f t="shared" si="3"/>
        <v>120</v>
      </c>
      <c r="AA7" s="132">
        <f t="shared" si="4"/>
        <v>120</v>
      </c>
      <c r="AB7" s="98">
        <f t="shared" si="5"/>
        <v>1</v>
      </c>
    </row>
    <row r="8" spans="1:28" ht="15" customHeight="1">
      <c r="A8" s="119">
        <v>5</v>
      </c>
      <c r="B8" s="75" t="str">
        <f>IF('Кримінальн справи'!B8&lt;&gt;"",'Кримінальн справи'!B8,"")</f>
        <v>Пирогова Л.В.</v>
      </c>
      <c r="C8" s="66">
        <f>IF(B8&lt;&gt;"",'Кримінальн справи'!F8,"")</f>
        <v>0</v>
      </c>
      <c r="D8" s="97">
        <f>IF(B8&lt;&gt;"",'Кримінальн справи'!G8,"")</f>
        <v>0</v>
      </c>
      <c r="E8" s="97">
        <f>IF(B8&lt;&gt;"",'Кримінальн справи'!H8,"")</f>
        <v>0</v>
      </c>
      <c r="F8" s="98">
        <f t="shared" si="0"/>
        <v>0</v>
      </c>
      <c r="G8" s="99">
        <f>IF(B8&lt;&gt;"",'Цивільні справи'!F8,"")</f>
        <v>0</v>
      </c>
      <c r="H8" s="100">
        <f>IF(B8&lt;&gt;"",'Цивільні справи'!G8,"")</f>
        <v>0</v>
      </c>
      <c r="I8" s="100">
        <f>IF(B8&lt;&gt;"",'Цивільні справи'!H8,"")</f>
        <v>0</v>
      </c>
      <c r="J8" s="101">
        <v>912</v>
      </c>
      <c r="K8" s="101">
        <v>1064</v>
      </c>
      <c r="L8" s="101">
        <v>1037</v>
      </c>
      <c r="M8" s="101">
        <v>190</v>
      </c>
      <c r="N8" s="101">
        <v>207</v>
      </c>
      <c r="O8" s="101">
        <v>205</v>
      </c>
      <c r="P8" s="101">
        <v>0</v>
      </c>
      <c r="Q8" s="101">
        <v>0</v>
      </c>
      <c r="R8" s="101">
        <v>0</v>
      </c>
      <c r="S8" s="102">
        <v>1102</v>
      </c>
      <c r="T8" s="102">
        <v>1242</v>
      </c>
      <c r="U8" s="98">
        <f t="shared" si="1"/>
        <v>0</v>
      </c>
      <c r="V8" s="99">
        <f>IF(B8&lt;&gt;"",'Адміністративні справи'!F8,"")</f>
        <v>0</v>
      </c>
      <c r="W8" s="100">
        <f>IF(B8&lt;&gt;"",'Адміністративні справи'!G8,"")</f>
        <v>0</v>
      </c>
      <c r="X8" s="100">
        <f>IF(B8&lt;&gt;"",'Адміністративні справи'!H8,"")</f>
        <v>0</v>
      </c>
      <c r="Y8" s="128">
        <f t="shared" si="2"/>
        <v>0</v>
      </c>
      <c r="Z8" s="138">
        <f t="shared" si="3"/>
        <v>0</v>
      </c>
      <c r="AA8" s="132">
        <f t="shared" si="4"/>
        <v>0</v>
      </c>
      <c r="AB8" s="98">
        <f t="shared" si="5"/>
        <v>0</v>
      </c>
    </row>
    <row r="9" spans="1:28" ht="15" customHeight="1">
      <c r="A9" s="119">
        <v>6</v>
      </c>
      <c r="B9" s="75" t="str">
        <f>IF('Кримінальн справи'!B9&lt;&gt;"",'Кримінальн справи'!B9,"")</f>
        <v>Капітонов В.І.</v>
      </c>
      <c r="C9" s="66">
        <f>IF(B9&lt;&gt;"",'Кримінальн справи'!F9,"")</f>
        <v>16</v>
      </c>
      <c r="D9" s="97">
        <f>IF(B9&lt;&gt;"",'Кримінальн справи'!G9,"")</f>
        <v>63</v>
      </c>
      <c r="E9" s="97">
        <f>IF(B9&lt;&gt;"",'Кримінальн справи'!H9,"")</f>
        <v>16</v>
      </c>
      <c r="F9" s="98">
        <f t="shared" si="0"/>
        <v>1</v>
      </c>
      <c r="G9" s="99">
        <f>IF(B9&lt;&gt;"",'Цивільні справи'!F9,"")</f>
        <v>87</v>
      </c>
      <c r="H9" s="100">
        <f>IF(B9&lt;&gt;"",'Цивільні справи'!G9,"")</f>
        <v>269</v>
      </c>
      <c r="I9" s="100">
        <f>IF(B9&lt;&gt;"",'Цивільні справи'!H9,"")</f>
        <v>87</v>
      </c>
      <c r="J9" s="101">
        <v>912</v>
      </c>
      <c r="K9" s="101">
        <v>1064</v>
      </c>
      <c r="L9" s="101">
        <v>1037</v>
      </c>
      <c r="M9" s="101">
        <v>190</v>
      </c>
      <c r="N9" s="101">
        <v>207</v>
      </c>
      <c r="O9" s="101">
        <v>205</v>
      </c>
      <c r="P9" s="101">
        <v>0</v>
      </c>
      <c r="Q9" s="101">
        <v>0</v>
      </c>
      <c r="R9" s="101">
        <v>0</v>
      </c>
      <c r="S9" s="102">
        <v>1102</v>
      </c>
      <c r="T9" s="102">
        <v>1242</v>
      </c>
      <c r="U9" s="98">
        <f t="shared" si="1"/>
        <v>1</v>
      </c>
      <c r="V9" s="99">
        <f>IF(B9&lt;&gt;"",'Адміністративні справи'!F9,"")</f>
        <v>1</v>
      </c>
      <c r="W9" s="100">
        <f>IF(B9&lt;&gt;"",'Адміністративні справи'!G9,"")</f>
        <v>3</v>
      </c>
      <c r="X9" s="100">
        <f>IF(B9&lt;&gt;"",'Адміністративні справи'!H9,"")</f>
        <v>1</v>
      </c>
      <c r="Y9" s="128">
        <f t="shared" si="2"/>
        <v>1</v>
      </c>
      <c r="Z9" s="138">
        <f t="shared" si="3"/>
        <v>104</v>
      </c>
      <c r="AA9" s="132">
        <f t="shared" si="4"/>
        <v>104</v>
      </c>
      <c r="AB9" s="98">
        <f t="shared" si="5"/>
        <v>1</v>
      </c>
    </row>
    <row r="10" spans="1:28" ht="15" customHeight="1">
      <c r="A10" s="119">
        <v>7</v>
      </c>
      <c r="B10" s="75" t="str">
        <f>IF('Кримінальн справи'!B10&lt;&gt;"",'Кримінальн справи'!B10,"")</f>
        <v>Коліщук З.М.</v>
      </c>
      <c r="C10" s="66">
        <f>IF(B10&lt;&gt;"",'Кримінальн справи'!F10,"")</f>
        <v>0</v>
      </c>
      <c r="D10" s="97">
        <f>IF(B10&lt;&gt;"",'Кримінальн справи'!G10,"")</f>
        <v>0</v>
      </c>
      <c r="E10" s="97">
        <f>IF(B10&lt;&gt;"",'Кримінальн справи'!H10,"")</f>
        <v>0</v>
      </c>
      <c r="F10" s="98">
        <f t="shared" si="0"/>
        <v>0</v>
      </c>
      <c r="G10" s="99">
        <f>IF(B10&lt;&gt;"",'Цивільні справи'!F10,"")</f>
        <v>0</v>
      </c>
      <c r="H10" s="100">
        <f>IF(B10&lt;&gt;"",'Цивільні справи'!G10,"")</f>
        <v>0</v>
      </c>
      <c r="I10" s="100">
        <f>IF(B10&lt;&gt;"",'Цивільні справи'!H10,"")</f>
        <v>0</v>
      </c>
      <c r="J10" s="101">
        <v>912</v>
      </c>
      <c r="K10" s="101">
        <v>1064</v>
      </c>
      <c r="L10" s="101">
        <v>1037</v>
      </c>
      <c r="M10" s="101">
        <v>190</v>
      </c>
      <c r="N10" s="101">
        <v>207</v>
      </c>
      <c r="O10" s="101">
        <v>205</v>
      </c>
      <c r="P10" s="101">
        <v>0</v>
      </c>
      <c r="Q10" s="101">
        <v>0</v>
      </c>
      <c r="R10" s="101">
        <v>0</v>
      </c>
      <c r="S10" s="102">
        <v>1102</v>
      </c>
      <c r="T10" s="102">
        <v>1242</v>
      </c>
      <c r="U10" s="98">
        <f t="shared" si="1"/>
        <v>0</v>
      </c>
      <c r="V10" s="99">
        <f>IF(B10&lt;&gt;"",'Адміністративні справи'!F10,"")</f>
        <v>0</v>
      </c>
      <c r="W10" s="100">
        <f>IF(B10&lt;&gt;"",'Адміністративні справи'!G10,"")</f>
        <v>0</v>
      </c>
      <c r="X10" s="100">
        <f>IF(B10&lt;&gt;"",'Адміністративні справи'!H10,"")</f>
        <v>0</v>
      </c>
      <c r="Y10" s="128">
        <f t="shared" si="2"/>
        <v>0</v>
      </c>
      <c r="Z10" s="138">
        <f t="shared" si="3"/>
        <v>0</v>
      </c>
      <c r="AA10" s="132">
        <f t="shared" si="4"/>
        <v>0</v>
      </c>
      <c r="AB10" s="98">
        <f t="shared" si="5"/>
        <v>0</v>
      </c>
    </row>
    <row r="11" spans="1:28" ht="15" customHeight="1">
      <c r="A11" s="119">
        <v>8</v>
      </c>
      <c r="B11" s="75" t="str">
        <f>IF('Кримінальн справи'!B11&lt;&gt;"",'Кримінальн справи'!B11,"")</f>
        <v>Любчик О.В.</v>
      </c>
      <c r="C11" s="66">
        <f>IF(B11&lt;&gt;"",'Кримінальн справи'!F11,"")</f>
        <v>3</v>
      </c>
      <c r="D11" s="97">
        <f>IF(B11&lt;&gt;"",'Кримінальн справи'!G11,"")</f>
        <v>10</v>
      </c>
      <c r="E11" s="97">
        <f>IF(B11&lt;&gt;"",'Кримінальн справи'!H11,"")</f>
        <v>3</v>
      </c>
      <c r="F11" s="98">
        <f t="shared" si="0"/>
        <v>1</v>
      </c>
      <c r="G11" s="99">
        <f>IF(B11&lt;&gt;"",'Цивільні справи'!F11,"")</f>
        <v>41</v>
      </c>
      <c r="H11" s="100">
        <f>IF(B11&lt;&gt;"",'Цивільні справи'!G11,"")</f>
        <v>124</v>
      </c>
      <c r="I11" s="100">
        <f>IF(B11&lt;&gt;"",'Цивільні справи'!H11,"")</f>
        <v>41</v>
      </c>
      <c r="J11" s="101">
        <v>912</v>
      </c>
      <c r="K11" s="101">
        <v>1064</v>
      </c>
      <c r="L11" s="101">
        <v>1037</v>
      </c>
      <c r="M11" s="101">
        <v>190</v>
      </c>
      <c r="N11" s="101">
        <v>207</v>
      </c>
      <c r="O11" s="101">
        <v>205</v>
      </c>
      <c r="P11" s="101">
        <v>0</v>
      </c>
      <c r="Q11" s="101">
        <v>0</v>
      </c>
      <c r="R11" s="101">
        <v>0</v>
      </c>
      <c r="S11" s="102">
        <v>1102</v>
      </c>
      <c r="T11" s="102">
        <v>1242</v>
      </c>
      <c r="U11" s="98">
        <f t="shared" si="1"/>
        <v>1</v>
      </c>
      <c r="V11" s="99">
        <f>IF(B11&lt;&gt;"",'Адміністративні справи'!F11,"")</f>
        <v>0</v>
      </c>
      <c r="W11" s="100">
        <f>IF(B11&lt;&gt;"",'Адміністративні справи'!G11,"")</f>
        <v>0</v>
      </c>
      <c r="X11" s="100">
        <f>IF(B11&lt;&gt;"",'Адміністративні справи'!H11,"")</f>
        <v>0</v>
      </c>
      <c r="Y11" s="128">
        <f t="shared" si="2"/>
        <v>0</v>
      </c>
      <c r="Z11" s="138">
        <f t="shared" si="3"/>
        <v>44</v>
      </c>
      <c r="AA11" s="132">
        <f t="shared" si="4"/>
        <v>44</v>
      </c>
      <c r="AB11" s="98">
        <f t="shared" si="5"/>
        <v>1</v>
      </c>
    </row>
    <row r="12" spans="1:28" ht="15" customHeight="1">
      <c r="A12" s="119">
        <v>9</v>
      </c>
      <c r="B12" s="75">
        <f>IF('Кримінальн справи'!B12&lt;&gt;"",'Кримінальн справи'!B12,"")</f>
      </c>
      <c r="C12" s="66">
        <f>IF(B12&lt;&gt;"",'Кримінальн справи'!F12,"")</f>
      </c>
      <c r="D12" s="97">
        <f>IF(B12&lt;&gt;"",'Кримінальн справи'!G12,"")</f>
      </c>
      <c r="E12" s="97">
        <f>IF(B12&lt;&gt;"",'Кримінальн справи'!H12,"")</f>
      </c>
      <c r="F12" s="98">
        <f t="shared" si="0"/>
      </c>
      <c r="G12" s="99">
        <f>IF(B12&lt;&gt;"",'Цивільні справи'!F12,"")</f>
      </c>
      <c r="H12" s="100">
        <f>IF(B12&lt;&gt;"",'Цивільні справи'!G12,"")</f>
      </c>
      <c r="I12" s="100">
        <f>IF(B12&lt;&gt;"",'Цивільні справи'!H12,"")</f>
      </c>
      <c r="J12" s="101">
        <v>912</v>
      </c>
      <c r="K12" s="101">
        <v>1064</v>
      </c>
      <c r="L12" s="101">
        <v>1037</v>
      </c>
      <c r="M12" s="101">
        <v>190</v>
      </c>
      <c r="N12" s="101">
        <v>207</v>
      </c>
      <c r="O12" s="101">
        <v>205</v>
      </c>
      <c r="P12" s="101">
        <v>0</v>
      </c>
      <c r="Q12" s="101">
        <v>0</v>
      </c>
      <c r="R12" s="101">
        <v>0</v>
      </c>
      <c r="S12" s="102">
        <v>1102</v>
      </c>
      <c r="T12" s="102">
        <v>1242</v>
      </c>
      <c r="U12" s="98">
        <f t="shared" si="1"/>
      </c>
      <c r="V12" s="99">
        <f>IF(B12&lt;&gt;"",'Адміністративні справи'!F12,"")</f>
      </c>
      <c r="W12" s="100">
        <f>IF(B12&lt;&gt;"",'Адміністративні справи'!G12,"")</f>
      </c>
      <c r="X12" s="100">
        <f>IF(B12&lt;&gt;"",'Адміністративні справи'!H12,"")</f>
      </c>
      <c r="Y12" s="128">
        <f t="shared" si="2"/>
      </c>
      <c r="Z12" s="138">
        <f t="shared" si="3"/>
      </c>
      <c r="AA12" s="132">
        <f t="shared" si="4"/>
      </c>
      <c r="AB12" s="98">
        <f t="shared" si="5"/>
      </c>
    </row>
    <row r="13" spans="1:28" ht="15" customHeight="1">
      <c r="A13" s="119">
        <v>10</v>
      </c>
      <c r="B13" s="75">
        <f>IF('Кримінальн справи'!B13&lt;&gt;"",'Кримінальн справи'!B13,"")</f>
      </c>
      <c r="C13" s="66">
        <f>IF(B13&lt;&gt;"",'Кримінальн справи'!F13,"")</f>
      </c>
      <c r="D13" s="97">
        <f>IF(B13&lt;&gt;"",'Кримінальн справи'!G13,"")</f>
      </c>
      <c r="E13" s="97">
        <f>IF(B13&lt;&gt;"",'Кримінальн справи'!H13,"")</f>
      </c>
      <c r="F13" s="98">
        <f t="shared" si="0"/>
      </c>
      <c r="G13" s="99">
        <f>IF(B13&lt;&gt;"",'Цивільні справи'!F13,"")</f>
      </c>
      <c r="H13" s="100">
        <f>IF(B13&lt;&gt;"",'Цивільні справи'!G13,"")</f>
      </c>
      <c r="I13" s="100">
        <f>IF(B13&lt;&gt;"",'Цивільні справи'!H13,"")</f>
      </c>
      <c r="J13" s="101">
        <v>912</v>
      </c>
      <c r="K13" s="101">
        <v>1064</v>
      </c>
      <c r="L13" s="101">
        <v>1037</v>
      </c>
      <c r="M13" s="101">
        <v>190</v>
      </c>
      <c r="N13" s="101">
        <v>207</v>
      </c>
      <c r="O13" s="101">
        <v>205</v>
      </c>
      <c r="P13" s="101">
        <v>0</v>
      </c>
      <c r="Q13" s="101">
        <v>0</v>
      </c>
      <c r="R13" s="101">
        <v>0</v>
      </c>
      <c r="S13" s="102">
        <v>1102</v>
      </c>
      <c r="T13" s="102">
        <v>1242</v>
      </c>
      <c r="U13" s="98">
        <f t="shared" si="1"/>
      </c>
      <c r="V13" s="99">
        <f>IF(B13&lt;&gt;"",'Адміністративні справи'!F13,"")</f>
      </c>
      <c r="W13" s="100">
        <f>IF(B13&lt;&gt;"",'Адміністративні справи'!G13,"")</f>
      </c>
      <c r="X13" s="100">
        <f>IF(B13&lt;&gt;"",'Адміністративні справи'!H13,"")</f>
      </c>
      <c r="Y13" s="128">
        <f t="shared" si="2"/>
      </c>
      <c r="Z13" s="138">
        <f t="shared" si="3"/>
      </c>
      <c r="AA13" s="132">
        <f t="shared" si="4"/>
      </c>
      <c r="AB13" s="98">
        <f t="shared" si="5"/>
      </c>
    </row>
    <row r="14" spans="1:28" ht="15" customHeight="1">
      <c r="A14" s="119">
        <v>11</v>
      </c>
      <c r="B14" s="75">
        <f>IF('Кримінальн справи'!B14&lt;&gt;"",'Кримінальн справи'!B14,"")</f>
      </c>
      <c r="C14" s="66">
        <f>IF(B14&lt;&gt;"",'Кримінальн справи'!F14,"")</f>
      </c>
      <c r="D14" s="97">
        <f>IF(B14&lt;&gt;"",'Кримінальн справи'!G14,"")</f>
      </c>
      <c r="E14" s="97">
        <f>IF(B14&lt;&gt;"",'Кримінальн справи'!H14,"")</f>
      </c>
      <c r="F14" s="98">
        <f t="shared" si="0"/>
      </c>
      <c r="G14" s="99">
        <f>IF(B14&lt;&gt;"",'Цивільні справи'!F14,"")</f>
      </c>
      <c r="H14" s="100">
        <f>IF(B14&lt;&gt;"",'Цивільні справи'!G14,"")</f>
      </c>
      <c r="I14" s="100">
        <f>IF(B14&lt;&gt;"",'Цивільні справи'!H14,"")</f>
      </c>
      <c r="J14" s="101">
        <v>912</v>
      </c>
      <c r="K14" s="101">
        <v>1064</v>
      </c>
      <c r="L14" s="101">
        <v>1037</v>
      </c>
      <c r="M14" s="101">
        <v>190</v>
      </c>
      <c r="N14" s="101">
        <v>207</v>
      </c>
      <c r="O14" s="101">
        <v>205</v>
      </c>
      <c r="P14" s="101">
        <v>0</v>
      </c>
      <c r="Q14" s="101">
        <v>0</v>
      </c>
      <c r="R14" s="101">
        <v>0</v>
      </c>
      <c r="S14" s="102">
        <v>1102</v>
      </c>
      <c r="T14" s="102">
        <v>1242</v>
      </c>
      <c r="U14" s="98">
        <f t="shared" si="1"/>
      </c>
      <c r="V14" s="99">
        <f>IF(B14&lt;&gt;"",'Адміністративні справи'!F14,"")</f>
      </c>
      <c r="W14" s="100">
        <f>IF(B14&lt;&gt;"",'Адміністративні справи'!G14,"")</f>
      </c>
      <c r="X14" s="100">
        <f>IF(B14&lt;&gt;"",'Адміністративні справи'!H14,"")</f>
      </c>
      <c r="Y14" s="128">
        <f t="shared" si="2"/>
      </c>
      <c r="Z14" s="138">
        <f t="shared" si="3"/>
      </c>
      <c r="AA14" s="132">
        <f t="shared" si="4"/>
      </c>
      <c r="AB14" s="98">
        <f t="shared" si="5"/>
      </c>
    </row>
    <row r="15" spans="1:28" ht="15" customHeight="1">
      <c r="A15" s="119">
        <v>12</v>
      </c>
      <c r="B15" s="75">
        <f>IF('Кримінальн справи'!B15&lt;&gt;"",'Кримінальн справи'!B15,"")</f>
      </c>
      <c r="C15" s="66">
        <f>IF(B15&lt;&gt;"",'Кримінальн справи'!F15,"")</f>
      </c>
      <c r="D15" s="97">
        <f>IF(B15&lt;&gt;"",'Кримінальн справи'!G15,"")</f>
      </c>
      <c r="E15" s="97">
        <f>IF(B15&lt;&gt;"",'Кримінальн справи'!H15,"")</f>
      </c>
      <c r="F15" s="98">
        <f t="shared" si="0"/>
      </c>
      <c r="G15" s="99">
        <f>IF(B15&lt;&gt;"",'Цивільні справи'!F15,"")</f>
      </c>
      <c r="H15" s="100">
        <f>IF(B15&lt;&gt;"",'Цивільні справи'!G15,"")</f>
      </c>
      <c r="I15" s="100">
        <f>IF(B15&lt;&gt;"",'Цивільні справи'!H15,"")</f>
      </c>
      <c r="J15" s="101">
        <v>912</v>
      </c>
      <c r="K15" s="101">
        <v>1064</v>
      </c>
      <c r="L15" s="101">
        <v>1037</v>
      </c>
      <c r="M15" s="101">
        <v>190</v>
      </c>
      <c r="N15" s="101">
        <v>207</v>
      </c>
      <c r="O15" s="101">
        <v>205</v>
      </c>
      <c r="P15" s="101">
        <v>0</v>
      </c>
      <c r="Q15" s="101">
        <v>0</v>
      </c>
      <c r="R15" s="101">
        <v>0</v>
      </c>
      <c r="S15" s="102">
        <v>1102</v>
      </c>
      <c r="T15" s="102">
        <v>1242</v>
      </c>
      <c r="U15" s="98">
        <f t="shared" si="1"/>
      </c>
      <c r="V15" s="99">
        <f>IF(B15&lt;&gt;"",'Адміністративні справи'!F15,"")</f>
      </c>
      <c r="W15" s="100">
        <f>IF(B15&lt;&gt;"",'Адміністративні справи'!G15,"")</f>
      </c>
      <c r="X15" s="100">
        <f>IF(B15&lt;&gt;"",'Адміністративні справи'!H15,"")</f>
      </c>
      <c r="Y15" s="128">
        <f t="shared" si="2"/>
      </c>
      <c r="Z15" s="138">
        <f t="shared" si="3"/>
      </c>
      <c r="AA15" s="132">
        <f t="shared" si="4"/>
      </c>
      <c r="AB15" s="98">
        <f t="shared" si="5"/>
      </c>
    </row>
    <row r="16" spans="1:28" ht="15" customHeight="1">
      <c r="A16" s="119">
        <v>13</v>
      </c>
      <c r="B16" s="75">
        <f>IF('Кримінальн справи'!B16&lt;&gt;"",'Кримінальн справи'!B16,"")</f>
      </c>
      <c r="C16" s="66">
        <f>IF(B16&lt;&gt;"",'Кримінальн справи'!F16,"")</f>
      </c>
      <c r="D16" s="97">
        <f>IF(B16&lt;&gt;"",'Кримінальн справи'!G16,"")</f>
      </c>
      <c r="E16" s="97">
        <f>IF(B16&lt;&gt;"",'Кримінальн справи'!H16,"")</f>
      </c>
      <c r="F16" s="98">
        <f t="shared" si="0"/>
      </c>
      <c r="G16" s="99">
        <f>IF(B16&lt;&gt;"",'Цивільні справи'!F16,"")</f>
      </c>
      <c r="H16" s="100">
        <f>IF(B16&lt;&gt;"",'Цивільні справи'!G16,"")</f>
      </c>
      <c r="I16" s="100">
        <f>IF(B16&lt;&gt;"",'Цивільні справи'!H16,"")</f>
      </c>
      <c r="J16" s="101">
        <v>912</v>
      </c>
      <c r="K16" s="101">
        <v>1064</v>
      </c>
      <c r="L16" s="101">
        <v>1037</v>
      </c>
      <c r="M16" s="101">
        <v>190</v>
      </c>
      <c r="N16" s="101">
        <v>207</v>
      </c>
      <c r="O16" s="101">
        <v>205</v>
      </c>
      <c r="P16" s="101">
        <v>0</v>
      </c>
      <c r="Q16" s="101">
        <v>0</v>
      </c>
      <c r="R16" s="101">
        <v>0</v>
      </c>
      <c r="S16" s="102">
        <v>1102</v>
      </c>
      <c r="T16" s="102">
        <v>1242</v>
      </c>
      <c r="U16" s="98">
        <f t="shared" si="1"/>
      </c>
      <c r="V16" s="99">
        <f>IF(B16&lt;&gt;"",'Адміністративні справи'!F16,"")</f>
      </c>
      <c r="W16" s="100">
        <f>IF(B16&lt;&gt;"",'Адміністративні справи'!G16,"")</f>
      </c>
      <c r="X16" s="100">
        <f>IF(B16&lt;&gt;"",'Адміністративні справи'!H16,"")</f>
      </c>
      <c r="Y16" s="128">
        <f t="shared" si="2"/>
      </c>
      <c r="Z16" s="138">
        <f t="shared" si="3"/>
      </c>
      <c r="AA16" s="132">
        <f t="shared" si="4"/>
      </c>
      <c r="AB16" s="98">
        <f t="shared" si="5"/>
      </c>
    </row>
    <row r="17" spans="1:28" ht="15" customHeight="1">
      <c r="A17" s="119">
        <v>14</v>
      </c>
      <c r="B17" s="75">
        <f>IF('Кримінальн справи'!B17&lt;&gt;"",'Кримінальн справи'!B17,"")</f>
      </c>
      <c r="C17" s="66">
        <f>IF(B17&lt;&gt;"",'Кримінальн справи'!F17,"")</f>
      </c>
      <c r="D17" s="97">
        <f>IF(B17&lt;&gt;"",'Кримінальн справи'!G17,"")</f>
      </c>
      <c r="E17" s="97">
        <f>IF(B17&lt;&gt;"",'Кримінальн справи'!H17,"")</f>
      </c>
      <c r="F17" s="98">
        <f t="shared" si="0"/>
      </c>
      <c r="G17" s="99">
        <f>IF(B17&lt;&gt;"",'Цивільні справи'!F17,"")</f>
      </c>
      <c r="H17" s="100">
        <f>IF(B17&lt;&gt;"",'Цивільні справи'!G17,"")</f>
      </c>
      <c r="I17" s="100">
        <f>IF(B17&lt;&gt;"",'Цивільні справи'!H17,"")</f>
      </c>
      <c r="J17" s="101">
        <v>912</v>
      </c>
      <c r="K17" s="101">
        <v>1064</v>
      </c>
      <c r="L17" s="101">
        <v>1037</v>
      </c>
      <c r="M17" s="101">
        <v>190</v>
      </c>
      <c r="N17" s="101">
        <v>207</v>
      </c>
      <c r="O17" s="101">
        <v>205</v>
      </c>
      <c r="P17" s="101">
        <v>0</v>
      </c>
      <c r="Q17" s="101">
        <v>0</v>
      </c>
      <c r="R17" s="101">
        <v>0</v>
      </c>
      <c r="S17" s="102">
        <v>1102</v>
      </c>
      <c r="T17" s="102">
        <v>1242</v>
      </c>
      <c r="U17" s="98">
        <f t="shared" si="1"/>
      </c>
      <c r="V17" s="99">
        <f>IF(B17&lt;&gt;"",'Адміністративні справи'!F17,"")</f>
      </c>
      <c r="W17" s="100">
        <f>IF(B17&lt;&gt;"",'Адміністративні справи'!G17,"")</f>
      </c>
      <c r="X17" s="100">
        <f>IF(B17&lt;&gt;"",'Адміністративні справи'!H17,"")</f>
      </c>
      <c r="Y17" s="128">
        <f t="shared" si="2"/>
      </c>
      <c r="Z17" s="138">
        <f t="shared" si="3"/>
      </c>
      <c r="AA17" s="132">
        <f t="shared" si="4"/>
      </c>
      <c r="AB17" s="98">
        <f t="shared" si="5"/>
      </c>
    </row>
    <row r="18" spans="1:28" ht="15" customHeight="1">
      <c r="A18" s="119">
        <v>15</v>
      </c>
      <c r="B18" s="75">
        <f>IF('Кримінальн справи'!B18&lt;&gt;"",'Кримінальн справи'!B18,"")</f>
      </c>
      <c r="C18" s="66">
        <f>IF(B18&lt;&gt;"",'Кримінальн справи'!F18,"")</f>
      </c>
      <c r="D18" s="97">
        <f>IF(B18&lt;&gt;"",'Кримінальн справи'!G18,"")</f>
      </c>
      <c r="E18" s="97">
        <f>IF(B18&lt;&gt;"",'Кримінальн справи'!H18,"")</f>
      </c>
      <c r="F18" s="98">
        <f t="shared" si="0"/>
      </c>
      <c r="G18" s="99">
        <f>IF(B18&lt;&gt;"",'Цивільні справи'!F18,"")</f>
      </c>
      <c r="H18" s="100">
        <f>IF(B18&lt;&gt;"",'Цивільні справи'!G18,"")</f>
      </c>
      <c r="I18" s="100">
        <f>IF(B18&lt;&gt;"",'Цивільні справи'!H18,"")</f>
      </c>
      <c r="J18" s="101">
        <v>912</v>
      </c>
      <c r="K18" s="101">
        <v>1064</v>
      </c>
      <c r="L18" s="101">
        <v>1037</v>
      </c>
      <c r="M18" s="101">
        <v>190</v>
      </c>
      <c r="N18" s="101">
        <v>207</v>
      </c>
      <c r="O18" s="101">
        <v>205</v>
      </c>
      <c r="P18" s="101">
        <v>0</v>
      </c>
      <c r="Q18" s="101">
        <v>0</v>
      </c>
      <c r="R18" s="101">
        <v>0</v>
      </c>
      <c r="S18" s="102">
        <v>1102</v>
      </c>
      <c r="T18" s="102">
        <v>1242</v>
      </c>
      <c r="U18" s="98">
        <f t="shared" si="1"/>
      </c>
      <c r="V18" s="99">
        <f>IF(B18&lt;&gt;"",'Адміністративні справи'!F18,"")</f>
      </c>
      <c r="W18" s="100">
        <f>IF(B18&lt;&gt;"",'Адміністративні справи'!G18,"")</f>
      </c>
      <c r="X18" s="100">
        <f>IF(B18&lt;&gt;"",'Адміністративні справи'!H18,"")</f>
      </c>
      <c r="Y18" s="128">
        <f t="shared" si="2"/>
      </c>
      <c r="Z18" s="138">
        <f t="shared" si="3"/>
      </c>
      <c r="AA18" s="132">
        <f t="shared" si="4"/>
      </c>
      <c r="AB18" s="98">
        <f t="shared" si="5"/>
      </c>
    </row>
    <row r="19" spans="1:28" ht="15">
      <c r="A19" s="119">
        <v>16</v>
      </c>
      <c r="B19" s="75">
        <f>IF('Кримінальн справи'!B19&lt;&gt;"",'Кримінальн справи'!B19,"")</f>
      </c>
      <c r="C19" s="66">
        <f>IF(B19&lt;&gt;"",'Кримінальн справи'!F19,"")</f>
      </c>
      <c r="D19" s="97">
        <f>IF(B19&lt;&gt;"",'Кримінальн справи'!G19,"")</f>
      </c>
      <c r="E19" s="97">
        <f>IF(B19&lt;&gt;"",'Кримінальн справи'!H19,"")</f>
      </c>
      <c r="F19" s="98">
        <f t="shared" si="0"/>
      </c>
      <c r="G19" s="99">
        <f>IF(B19&lt;&gt;"",'Цивільні справи'!F19,"")</f>
      </c>
      <c r="H19" s="100">
        <f>IF(B19&lt;&gt;"",'Цивільні справи'!G19,"")</f>
      </c>
      <c r="I19" s="100">
        <f>IF(B19&lt;&gt;"",'Цивільні справи'!H19,"")</f>
      </c>
      <c r="J19" s="101">
        <v>912</v>
      </c>
      <c r="K19" s="101">
        <v>1064</v>
      </c>
      <c r="L19" s="101">
        <v>1037</v>
      </c>
      <c r="M19" s="101">
        <v>190</v>
      </c>
      <c r="N19" s="101">
        <v>207</v>
      </c>
      <c r="O19" s="101">
        <v>205</v>
      </c>
      <c r="P19" s="101">
        <v>0</v>
      </c>
      <c r="Q19" s="101">
        <v>0</v>
      </c>
      <c r="R19" s="101">
        <v>0</v>
      </c>
      <c r="S19" s="102">
        <v>1102</v>
      </c>
      <c r="T19" s="102">
        <v>1242</v>
      </c>
      <c r="U19" s="98">
        <f t="shared" si="1"/>
      </c>
      <c r="V19" s="99">
        <f>IF(B19&lt;&gt;"",'Адміністративні справи'!F19,"")</f>
      </c>
      <c r="W19" s="100">
        <f>IF(B19&lt;&gt;"",'Адміністративні справи'!G19,"")</f>
      </c>
      <c r="X19" s="100">
        <f>IF(B19&lt;&gt;"",'Адміністративні справи'!H19,"")</f>
      </c>
      <c r="Y19" s="128">
        <f t="shared" si="2"/>
      </c>
      <c r="Z19" s="138">
        <f t="shared" si="3"/>
      </c>
      <c r="AA19" s="132">
        <f t="shared" si="4"/>
      </c>
      <c r="AB19" s="98">
        <f t="shared" si="5"/>
      </c>
    </row>
    <row r="20" spans="1:28" ht="15">
      <c r="A20" s="119">
        <v>17</v>
      </c>
      <c r="B20" s="75">
        <f>IF('Кримінальн справи'!B20&lt;&gt;"",'Кримінальн справи'!B20,"")</f>
      </c>
      <c r="C20" s="66">
        <f>IF(B20&lt;&gt;"",'Кримінальн справи'!F20,"")</f>
      </c>
      <c r="D20" s="97">
        <f>IF(B20&lt;&gt;"",'Кримінальн справи'!G20,"")</f>
      </c>
      <c r="E20" s="97">
        <f>IF(B20&lt;&gt;"",'Кримінальн справи'!H20,"")</f>
      </c>
      <c r="F20" s="98">
        <f t="shared" si="0"/>
      </c>
      <c r="G20" s="99">
        <f>IF(B20&lt;&gt;"",'Цивільні справи'!F20,"")</f>
      </c>
      <c r="H20" s="100">
        <f>IF(B20&lt;&gt;"",'Цивільні справи'!G20,"")</f>
      </c>
      <c r="I20" s="100">
        <f>IF(B20&lt;&gt;"",'Цивільні справи'!H20,"")</f>
      </c>
      <c r="J20" s="101">
        <v>912</v>
      </c>
      <c r="K20" s="101">
        <v>1064</v>
      </c>
      <c r="L20" s="101">
        <v>1037</v>
      </c>
      <c r="M20" s="101">
        <v>190</v>
      </c>
      <c r="N20" s="101">
        <v>207</v>
      </c>
      <c r="O20" s="101">
        <v>205</v>
      </c>
      <c r="P20" s="101">
        <v>0</v>
      </c>
      <c r="Q20" s="101">
        <v>0</v>
      </c>
      <c r="R20" s="101">
        <v>0</v>
      </c>
      <c r="S20" s="102">
        <v>1102</v>
      </c>
      <c r="T20" s="102">
        <v>1242</v>
      </c>
      <c r="U20" s="98">
        <f t="shared" si="1"/>
      </c>
      <c r="V20" s="99">
        <f>IF(B20&lt;&gt;"",'Адміністративні справи'!F20,"")</f>
      </c>
      <c r="W20" s="100">
        <f>IF(B20&lt;&gt;"",'Адміністративні справи'!G20,"")</f>
      </c>
      <c r="X20" s="100">
        <f>IF(B20&lt;&gt;"",'Адміністративні справи'!H20,"")</f>
      </c>
      <c r="Y20" s="128">
        <f t="shared" si="2"/>
      </c>
      <c r="Z20" s="138">
        <f t="shared" si="3"/>
      </c>
      <c r="AA20" s="132">
        <f t="shared" si="4"/>
      </c>
      <c r="AB20" s="98">
        <f t="shared" si="5"/>
      </c>
    </row>
    <row r="21" spans="1:28" ht="15">
      <c r="A21" s="119">
        <v>18</v>
      </c>
      <c r="B21" s="75">
        <f>IF('Кримінальн справи'!B21&lt;&gt;"",'Кримінальн справи'!B21,"")</f>
      </c>
      <c r="C21" s="66">
        <f>IF(B21&lt;&gt;"",'Кримінальн справи'!F21,"")</f>
      </c>
      <c r="D21" s="97">
        <f>IF(B21&lt;&gt;"",'Кримінальн справи'!G21,"")</f>
      </c>
      <c r="E21" s="97">
        <f>IF(B21&lt;&gt;"",'Кримінальн справи'!H21,"")</f>
      </c>
      <c r="F21" s="98">
        <f t="shared" si="0"/>
      </c>
      <c r="G21" s="99">
        <f>IF(B21&lt;&gt;"",'Цивільні справи'!F21,"")</f>
      </c>
      <c r="H21" s="100">
        <f>IF(B21&lt;&gt;"",'Цивільні справи'!G21,"")</f>
      </c>
      <c r="I21" s="100">
        <f>IF(B21&lt;&gt;"",'Цивільні справи'!H21,"")</f>
      </c>
      <c r="J21" s="101">
        <v>912</v>
      </c>
      <c r="K21" s="101">
        <v>1064</v>
      </c>
      <c r="L21" s="101">
        <v>1037</v>
      </c>
      <c r="M21" s="101">
        <v>190</v>
      </c>
      <c r="N21" s="101">
        <v>207</v>
      </c>
      <c r="O21" s="101">
        <v>205</v>
      </c>
      <c r="P21" s="101">
        <v>0</v>
      </c>
      <c r="Q21" s="101">
        <v>0</v>
      </c>
      <c r="R21" s="101">
        <v>0</v>
      </c>
      <c r="S21" s="102">
        <v>1102</v>
      </c>
      <c r="T21" s="102">
        <v>1242</v>
      </c>
      <c r="U21" s="98">
        <f t="shared" si="1"/>
      </c>
      <c r="V21" s="99">
        <f>IF(B21&lt;&gt;"",'Адміністративні справи'!F21,"")</f>
      </c>
      <c r="W21" s="100">
        <f>IF(B21&lt;&gt;"",'Адміністративні справи'!G21,"")</f>
      </c>
      <c r="X21" s="100">
        <f>IF(B21&lt;&gt;"",'Адміністративні справи'!H21,"")</f>
      </c>
      <c r="Y21" s="128">
        <f t="shared" si="2"/>
      </c>
      <c r="Z21" s="138">
        <f t="shared" si="3"/>
      </c>
      <c r="AA21" s="132">
        <f t="shared" si="4"/>
      </c>
      <c r="AB21" s="98">
        <f t="shared" si="5"/>
      </c>
    </row>
    <row r="22" spans="1:28" ht="15">
      <c r="A22" s="119">
        <v>19</v>
      </c>
      <c r="B22" s="75">
        <f>IF('Кримінальн справи'!B22&lt;&gt;"",'Кримінальн справи'!B22,"")</f>
      </c>
      <c r="C22" s="66">
        <f>IF(B22&lt;&gt;"",'Кримінальн справи'!F22,"")</f>
      </c>
      <c r="D22" s="97">
        <f>IF(B22&lt;&gt;"",'Кримінальн справи'!G22,"")</f>
      </c>
      <c r="E22" s="97">
        <f>IF(B22&lt;&gt;"",'Кримінальн справи'!H22,"")</f>
      </c>
      <c r="F22" s="98">
        <f t="shared" si="0"/>
      </c>
      <c r="G22" s="99">
        <f>IF(B22&lt;&gt;"",'Цивільні справи'!F22,"")</f>
      </c>
      <c r="H22" s="100">
        <f>IF(B22&lt;&gt;"",'Цивільні справи'!G22,"")</f>
      </c>
      <c r="I22" s="100">
        <f>IF(B22&lt;&gt;"",'Цивільні справи'!H22,"")</f>
      </c>
      <c r="J22" s="101">
        <v>912</v>
      </c>
      <c r="K22" s="101">
        <v>1064</v>
      </c>
      <c r="L22" s="101">
        <v>1037</v>
      </c>
      <c r="M22" s="101">
        <v>190</v>
      </c>
      <c r="N22" s="101">
        <v>207</v>
      </c>
      <c r="O22" s="101">
        <v>205</v>
      </c>
      <c r="P22" s="101">
        <v>0</v>
      </c>
      <c r="Q22" s="101">
        <v>0</v>
      </c>
      <c r="R22" s="101">
        <v>0</v>
      </c>
      <c r="S22" s="102">
        <v>1102</v>
      </c>
      <c r="T22" s="102">
        <v>1242</v>
      </c>
      <c r="U22" s="98">
        <f t="shared" si="1"/>
      </c>
      <c r="V22" s="99">
        <f>IF(B22&lt;&gt;"",'Адміністративні справи'!F22,"")</f>
      </c>
      <c r="W22" s="100">
        <f>IF(B22&lt;&gt;"",'Адміністративні справи'!G22,"")</f>
      </c>
      <c r="X22" s="100">
        <f>IF(B22&lt;&gt;"",'Адміністративні справи'!H22,"")</f>
      </c>
      <c r="Y22" s="128">
        <f t="shared" si="2"/>
      </c>
      <c r="Z22" s="138">
        <f t="shared" si="3"/>
      </c>
      <c r="AA22" s="132">
        <f t="shared" si="4"/>
      </c>
      <c r="AB22" s="98">
        <f t="shared" si="5"/>
      </c>
    </row>
    <row r="23" spans="1:28" ht="15.75" thickBot="1">
      <c r="A23" s="119">
        <v>20</v>
      </c>
      <c r="B23" s="75">
        <f>IF('Кримінальн справи'!B23&lt;&gt;"",'Кримінальн справи'!B23,"")</f>
      </c>
      <c r="C23" s="67">
        <f>IF(B23&lt;&gt;"",'Кримінальн справи'!F23,"")</f>
      </c>
      <c r="D23" s="103">
        <f>IF(B23&lt;&gt;"",'Кримінальн справи'!G23,"")</f>
      </c>
      <c r="E23" s="103">
        <f>IF(B23&lt;&gt;"",'Кримінальн справи'!H23,"")</f>
      </c>
      <c r="F23" s="105">
        <f t="shared" si="0"/>
      </c>
      <c r="G23" s="106">
        <f>IF(B23&lt;&gt;"",'Цивільні справи'!F23,"")</f>
      </c>
      <c r="H23" s="107">
        <f>IF(B23&lt;&gt;"",'Цивільні справи'!G23,"")</f>
      </c>
      <c r="I23" s="107">
        <f>IF(B23&lt;&gt;"",'Цивільні справи'!H23,"")</f>
      </c>
      <c r="J23" s="108">
        <v>912</v>
      </c>
      <c r="K23" s="108">
        <v>1064</v>
      </c>
      <c r="L23" s="108">
        <v>1037</v>
      </c>
      <c r="M23" s="108">
        <v>190</v>
      </c>
      <c r="N23" s="108">
        <v>207</v>
      </c>
      <c r="O23" s="108">
        <v>205</v>
      </c>
      <c r="P23" s="108">
        <v>0</v>
      </c>
      <c r="Q23" s="108">
        <v>0</v>
      </c>
      <c r="R23" s="108">
        <v>0</v>
      </c>
      <c r="S23" s="109">
        <v>1102</v>
      </c>
      <c r="T23" s="109">
        <v>1242</v>
      </c>
      <c r="U23" s="105">
        <f t="shared" si="1"/>
      </c>
      <c r="V23" s="106">
        <f>IF(B23&lt;&gt;"",'Адміністративні справи'!F23,"")</f>
      </c>
      <c r="W23" s="107">
        <f>IF(B23&lt;&gt;"",'Адміністративні справи'!G23,"")</f>
      </c>
      <c r="X23" s="107">
        <f>IF(B23&lt;&gt;"",'Адміністративні справи'!H23,"")</f>
      </c>
      <c r="Y23" s="110">
        <f t="shared" si="2"/>
      </c>
      <c r="Z23" s="139">
        <f t="shared" si="3"/>
      </c>
      <c r="AA23" s="140">
        <f t="shared" si="4"/>
      </c>
      <c r="AB23" s="105">
        <f t="shared" si="5"/>
      </c>
    </row>
    <row r="24" spans="1:28" ht="30" customHeight="1" thickBot="1">
      <c r="A24" s="171" t="s">
        <v>13</v>
      </c>
      <c r="B24" s="214"/>
      <c r="C24" s="120">
        <f>SUM(C4:C23)</f>
        <v>55</v>
      </c>
      <c r="D24" s="121">
        <f>SUM(D4:D23)</f>
        <v>203</v>
      </c>
      <c r="E24" s="121">
        <f>SUM(E4:E23)</f>
        <v>55</v>
      </c>
      <c r="F24" s="122">
        <f>E24/C24</f>
        <v>1</v>
      </c>
      <c r="G24" s="120">
        <f>SUM(G4:G23)</f>
        <v>372</v>
      </c>
      <c r="H24" s="121">
        <f>SUM(H4:H23)</f>
        <v>1010</v>
      </c>
      <c r="I24" s="123">
        <f>SUM(I4:I23)</f>
        <v>372</v>
      </c>
      <c r="J24" s="215">
        <v>4692</v>
      </c>
      <c r="K24" s="215"/>
      <c r="L24" s="124">
        <f>SUM(L4:L23)</f>
        <v>20740</v>
      </c>
      <c r="M24" s="215">
        <v>762</v>
      </c>
      <c r="N24" s="215"/>
      <c r="O24" s="124">
        <f>SUM(O4:O23)</f>
        <v>4100</v>
      </c>
      <c r="P24" s="215">
        <v>2</v>
      </c>
      <c r="Q24" s="215"/>
      <c r="R24" s="124">
        <f>SUM(R4:R23)</f>
        <v>0</v>
      </c>
      <c r="S24" s="125">
        <f>SUM(S4:S23)</f>
        <v>22040</v>
      </c>
      <c r="T24" s="125">
        <f>SUM(T4:T23)</f>
        <v>24840</v>
      </c>
      <c r="U24" s="126">
        <f>I24/G24</f>
        <v>1</v>
      </c>
      <c r="V24" s="120">
        <f>SUM(V4:V23)</f>
        <v>3</v>
      </c>
      <c r="W24" s="121">
        <f>SUM(W4:W23)</f>
        <v>10</v>
      </c>
      <c r="X24" s="123">
        <f>SUM(X4:X23)</f>
        <v>3</v>
      </c>
      <c r="Y24" s="122">
        <f>X24/V24</f>
        <v>1</v>
      </c>
      <c r="Z24" s="127">
        <f>SUM(Z4:Z23)</f>
        <v>430</v>
      </c>
      <c r="AA24" s="127">
        <f>SUM(AA4:AA23)</f>
        <v>430</v>
      </c>
      <c r="AB24" s="117">
        <f>(E24+I24+X24)/(C24+G24+V24)</f>
        <v>1</v>
      </c>
    </row>
    <row r="25" ht="9.75" customHeight="1"/>
  </sheetData>
  <sheetProtection password="ED89" sheet="1" objects="1" scenarios="1"/>
  <mergeCells count="10">
    <mergeCell ref="Z2:AB2"/>
    <mergeCell ref="A24:B24"/>
    <mergeCell ref="J24:K24"/>
    <mergeCell ref="M24:N24"/>
    <mergeCell ref="P24:Q24"/>
    <mergeCell ref="A1:B3"/>
    <mergeCell ref="C1:Y1"/>
    <mergeCell ref="C2:F2"/>
    <mergeCell ref="G2:U2"/>
    <mergeCell ref="V2:Y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13.875" style="48" customWidth="1"/>
    <col min="2" max="2" width="12.875" style="48" customWidth="1"/>
    <col min="3" max="3" width="14.00390625" style="48" customWidth="1"/>
    <col min="4" max="4" width="11.875" style="48" customWidth="1"/>
    <col min="5" max="6" width="8.00390625" style="48" customWidth="1"/>
    <col min="7" max="7" width="6.25390625" style="48" customWidth="1"/>
    <col min="8" max="16384" width="9.125" style="48" customWidth="1"/>
  </cols>
  <sheetData>
    <row r="1" spans="1:7" ht="15.75">
      <c r="A1" s="228"/>
      <c r="B1" s="228"/>
      <c r="C1" s="228"/>
      <c r="D1" s="228"/>
      <c r="E1" s="228"/>
      <c r="F1" s="228"/>
      <c r="G1" s="228"/>
    </row>
    <row r="2" spans="1:7" ht="12.75" customHeight="1">
      <c r="A2" s="230"/>
      <c r="B2" s="230"/>
      <c r="C2" s="230"/>
      <c r="D2" s="230"/>
      <c r="E2" s="230"/>
      <c r="F2" s="230"/>
      <c r="G2" s="230"/>
    </row>
    <row r="3" ht="11.25" customHeight="1">
      <c r="A3" s="49"/>
    </row>
    <row r="4" spans="1:7" ht="18.75" customHeight="1">
      <c r="A4" s="231" t="s">
        <v>31</v>
      </c>
      <c r="B4" s="231"/>
      <c r="C4" s="231"/>
      <c r="D4" s="231"/>
      <c r="E4" s="231"/>
      <c r="F4" s="231"/>
      <c r="G4" s="231"/>
    </row>
    <row r="5" spans="1:7" ht="35.25" customHeight="1">
      <c r="A5" s="232" t="s">
        <v>28</v>
      </c>
      <c r="B5" s="232"/>
      <c r="C5" s="232"/>
      <c r="D5" s="232"/>
      <c r="E5" s="232"/>
      <c r="F5" s="232"/>
      <c r="G5" s="232"/>
    </row>
    <row r="6" ht="12" customHeight="1">
      <c r="A6" s="49"/>
    </row>
    <row r="7" spans="1:7" ht="18" customHeight="1">
      <c r="A7" s="233" t="s">
        <v>47</v>
      </c>
      <c r="B7" s="233"/>
      <c r="C7" s="233"/>
      <c r="D7" s="233"/>
      <c r="E7" s="233"/>
      <c r="F7" s="233"/>
      <c r="G7" s="233"/>
    </row>
    <row r="8" spans="1:7" ht="12.75" customHeight="1">
      <c r="A8" s="50"/>
      <c r="B8" s="50"/>
      <c r="C8" s="50"/>
      <c r="D8" s="229" t="s">
        <v>16</v>
      </c>
      <c r="E8" s="229"/>
      <c r="F8" s="229"/>
      <c r="G8" s="229"/>
    </row>
    <row r="9" spans="1:7" ht="12.75" customHeight="1">
      <c r="A9" s="51"/>
      <c r="B9" s="51"/>
      <c r="C9" s="51"/>
      <c r="D9" s="51"/>
      <c r="E9" s="51"/>
      <c r="F9" s="51"/>
      <c r="G9" s="51"/>
    </row>
    <row r="10" spans="1:7" ht="12.75" customHeight="1">
      <c r="A10" s="51"/>
      <c r="B10" s="51"/>
      <c r="C10" s="51"/>
      <c r="D10" s="51"/>
      <c r="E10" s="51"/>
      <c r="F10" s="51"/>
      <c r="G10" s="51"/>
    </row>
    <row r="11" spans="1:8" ht="21" customHeight="1">
      <c r="A11" s="226" t="s">
        <v>21</v>
      </c>
      <c r="B11" s="226"/>
      <c r="C11" s="227" t="s">
        <v>34</v>
      </c>
      <c r="D11" s="227"/>
      <c r="E11" s="227"/>
      <c r="F11" s="227"/>
      <c r="G11" s="227"/>
      <c r="H11" s="54"/>
    </row>
    <row r="12" spans="1:8" ht="21" customHeight="1">
      <c r="A12" s="53"/>
      <c r="B12" s="53"/>
      <c r="C12" s="53"/>
      <c r="D12" s="53"/>
      <c r="E12" s="53"/>
      <c r="F12" s="53"/>
      <c r="G12" s="53"/>
      <c r="H12" s="54"/>
    </row>
    <row r="13" spans="1:8" ht="21" customHeight="1">
      <c r="A13" s="52"/>
      <c r="B13" s="52"/>
      <c r="C13" s="52"/>
      <c r="D13" s="52"/>
      <c r="E13" s="52"/>
      <c r="F13" s="52"/>
      <c r="G13" s="52"/>
      <c r="H13" s="54"/>
    </row>
    <row r="14" spans="1:8" ht="21" customHeight="1">
      <c r="A14" s="52"/>
      <c r="B14" s="52"/>
      <c r="C14" s="52"/>
      <c r="D14" s="52"/>
      <c r="E14" s="52"/>
      <c r="F14" s="52"/>
      <c r="G14" s="52"/>
      <c r="H14" s="54"/>
    </row>
    <row r="15" spans="1:8" ht="29.25" customHeight="1">
      <c r="A15" s="223" t="s">
        <v>45</v>
      </c>
      <c r="B15" s="223"/>
      <c r="C15" s="224" t="s">
        <v>46</v>
      </c>
      <c r="D15" s="224"/>
      <c r="E15" s="224"/>
      <c r="F15" s="224"/>
      <c r="G15" s="225"/>
      <c r="H15" s="55"/>
    </row>
    <row r="16" spans="1:8" ht="21" customHeight="1">
      <c r="A16" s="56"/>
      <c r="B16" s="56"/>
      <c r="C16" s="218" t="s">
        <v>17</v>
      </c>
      <c r="D16" s="218"/>
      <c r="E16" s="218"/>
      <c r="F16" s="218"/>
      <c r="G16" s="218"/>
      <c r="H16" s="55"/>
    </row>
    <row r="17" spans="1:8" ht="12.75" customHeight="1">
      <c r="A17" s="219" t="s">
        <v>18</v>
      </c>
      <c r="B17" s="219"/>
      <c r="C17" s="220" t="s">
        <v>44</v>
      </c>
      <c r="D17" s="220"/>
      <c r="E17" s="220"/>
      <c r="F17" s="220"/>
      <c r="G17" s="221"/>
      <c r="H17" s="55"/>
    </row>
    <row r="18" spans="1:8" ht="21" customHeight="1">
      <c r="A18" s="56"/>
      <c r="B18" s="56"/>
      <c r="C18" s="222" t="s">
        <v>39</v>
      </c>
      <c r="D18" s="222"/>
      <c r="E18" s="222"/>
      <c r="F18" s="222"/>
      <c r="G18" s="222"/>
      <c r="H18" s="55"/>
    </row>
    <row r="19" spans="1:8" ht="21" customHeight="1">
      <c r="A19" s="56"/>
      <c r="B19" s="56"/>
      <c r="C19" s="57"/>
      <c r="D19" s="57"/>
      <c r="E19" s="57"/>
      <c r="F19" s="57"/>
      <c r="G19" s="57"/>
      <c r="H19" s="55"/>
    </row>
    <row r="20" spans="1:8" ht="21" customHeight="1">
      <c r="A20" s="56"/>
      <c r="B20" s="56"/>
      <c r="C20" s="57"/>
      <c r="D20" s="57"/>
      <c r="E20" s="57"/>
      <c r="F20" s="57"/>
      <c r="G20" s="57"/>
      <c r="H20" s="55"/>
    </row>
    <row r="21" spans="1:8" ht="12.75" customHeight="1">
      <c r="A21" s="56"/>
      <c r="B21" s="56"/>
      <c r="C21" s="56"/>
      <c r="D21" s="56"/>
      <c r="E21" s="58"/>
      <c r="F21" s="59"/>
      <c r="G21" s="59"/>
      <c r="H21" s="55"/>
    </row>
    <row r="22" spans="1:8" ht="22.5" customHeight="1">
      <c r="A22" s="216" t="s">
        <v>19</v>
      </c>
      <c r="B22" s="216"/>
      <c r="C22" s="141" t="s">
        <v>36</v>
      </c>
      <c r="E22" s="61"/>
      <c r="F22" s="62"/>
      <c r="G22" s="62"/>
      <c r="H22" s="63"/>
    </row>
    <row r="23" spans="1:4" ht="22.5" customHeight="1">
      <c r="A23" s="217" t="s">
        <v>20</v>
      </c>
      <c r="B23" s="217"/>
      <c r="C23" s="60" t="s">
        <v>35</v>
      </c>
      <c r="D23" s="64"/>
    </row>
    <row r="24" ht="22.5" customHeight="1"/>
  </sheetData>
  <sheetProtection/>
  <mergeCells count="16">
    <mergeCell ref="A15:B15"/>
    <mergeCell ref="C15:G15"/>
    <mergeCell ref="A11:B11"/>
    <mergeCell ref="C11:G11"/>
    <mergeCell ref="A1:G1"/>
    <mergeCell ref="D8:G8"/>
    <mergeCell ref="A2:G2"/>
    <mergeCell ref="A4:G4"/>
    <mergeCell ref="A5:G5"/>
    <mergeCell ref="A7:G7"/>
    <mergeCell ref="A22:B22"/>
    <mergeCell ref="A23:B23"/>
    <mergeCell ref="C16:G16"/>
    <mergeCell ref="A17:B17"/>
    <mergeCell ref="C17:G17"/>
    <mergeCell ref="C18:G1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Mrak</dc:creator>
  <cp:keywords/>
  <dc:description/>
  <cp:lastModifiedBy>RePack by SPecialiST</cp:lastModifiedBy>
  <cp:lastPrinted>2018-08-06T07:32:23Z</cp:lastPrinted>
  <dcterms:created xsi:type="dcterms:W3CDTF">2013-02-04T07:20:24Z</dcterms:created>
  <dcterms:modified xsi:type="dcterms:W3CDTF">2019-03-04T07:49:47Z</dcterms:modified>
  <cp:category/>
  <cp:version/>
  <cp:contentType/>
  <cp:contentStatus/>
</cp:coreProperties>
</file>