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firstSheet="2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<sst xmlns="http://schemas.openxmlformats.org/spreadsheetml/2006/main" count="192" uniqueCount="48">
  <si>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</si>
  <si>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</si>
  <si>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</si>
  <si>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</si>
  <si>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</si>
  <si>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</si>
  <si>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</si>
  <si>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</si>
  <si>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</si>
  <si>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</si>
  <si>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</si>
  <si>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</si>
  <si>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</si>
  <si>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</si>
  <si>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</si>
  <si>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</si>
  <si>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</si>
  <si>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</si>
  <si>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</si>
  <si>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</si>
  <si>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</si>
  <si>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</si>
  <si>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</si>
  <si>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</si>
  <si>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</si>
  <si>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</si>
  <si>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</si>
  <si>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</si>
  <si>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</si>
  <si>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</si>
  <si>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</si>
  <si>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</si>
  <si>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</si>
  <si>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</si>
  <si>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</si>
  <si>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</si>
  <si>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</si>
  <si>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</si>
  <si>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</si>
  <si>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 xml:space="preserve">         (підпис, П.І.Б.) </t>
  </si>
  <si>
    <t>Капітонов В.І.</t>
  </si>
  <si>
    <t>Коліщук З.М.</t>
  </si>
  <si>
    <t>Переясловська Ю.А.</t>
  </si>
  <si>
    <t>Любчик О.В.</t>
  </si>
  <si>
    <t>Дзюба К.В.</t>
  </si>
  <si>
    <t>Керівник апарату</t>
  </si>
  <si>
    <t>Сац О.О.</t>
  </si>
  <si>
    <t>за         01.01-31.03.2019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</si>
</sst>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2">
      <selection activeCell="Y11" sqref="Y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27" t="s">
        <v>33</v>
      </c>
      <c r="C4" s="26">
        <v>0</v>
      </c>
      <c r="D4" s="25">
        <v>0</v>
      </c>
      <c r="E4" s="25">
        <v>0</v>
      </c>
      <c r="F4" s="25">
        <v>14</v>
      </c>
      <c r="G4" s="25">
        <v>48</v>
      </c>
      <c r="H4" s="25">
        <v>14</v>
      </c>
      <c r="I4" s="35">
        <v>177</v>
      </c>
      <c r="J4" s="36">
        <v>183</v>
      </c>
      <c r="K4" s="37">
        <v>177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38</v>
      </c>
      <c r="C5" s="26">
        <v>0</v>
      </c>
      <c r="D5" s="25">
        <v>0</v>
      </c>
      <c r="E5" s="25">
        <v>0</v>
      </c>
      <c r="F5" s="25">
        <v>23</v>
      </c>
      <c r="G5" s="25">
        <v>97</v>
      </c>
      <c r="H5" s="25">
        <v>23</v>
      </c>
      <c r="I5" s="35">
        <v>98</v>
      </c>
      <c r="J5" s="36">
        <v>120</v>
      </c>
      <c r="K5" s="37">
        <v>98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/>
      <c r="B6" s="27" t="s">
        <v>42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/>
      <c r="M6" s="7"/>
      <c r="N6" s="9"/>
      <c r="O6" s="8"/>
      <c r="P6" s="7"/>
      <c r="Q6" s="7"/>
      <c r="R6" s="10"/>
      <c r="S6" s="11"/>
      <c r="T6" s="7"/>
      <c r="U6" s="6"/>
      <c r="V6" s="6"/>
    </row>
    <row r="7" spans="1:22" ht="15" customHeight="1">
      <c r="A7" s="44">
        <v>4</v>
      </c>
      <c r="B7" s="27" t="s">
        <v>32</v>
      </c>
      <c r="C7" s="26">
        <v>0</v>
      </c>
      <c r="D7" s="25">
        <v>0</v>
      </c>
      <c r="E7" s="25">
        <v>0</v>
      </c>
      <c r="F7" s="25">
        <v>17</v>
      </c>
      <c r="G7" s="25">
        <v>58</v>
      </c>
      <c r="H7" s="25">
        <v>17</v>
      </c>
      <c r="I7" s="35">
        <v>169</v>
      </c>
      <c r="J7" s="36">
        <v>206</v>
      </c>
      <c r="K7" s="37">
        <v>169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37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40</v>
      </c>
      <c r="C9" s="26">
        <v>0</v>
      </c>
      <c r="D9" s="25">
        <v>0</v>
      </c>
      <c r="E9" s="25">
        <v>0</v>
      </c>
      <c r="F9" s="25">
        <v>28</v>
      </c>
      <c r="G9" s="25">
        <v>106</v>
      </c>
      <c r="H9" s="25">
        <v>28</v>
      </c>
      <c r="I9" s="35">
        <v>172</v>
      </c>
      <c r="J9" s="36">
        <v>198</v>
      </c>
      <c r="K9" s="37">
        <v>172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41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 t="s">
        <v>43</v>
      </c>
      <c r="C11" s="26">
        <v>0</v>
      </c>
      <c r="D11" s="25">
        <v>0</v>
      </c>
      <c r="E11" s="25">
        <v>0</v>
      </c>
      <c r="F11" s="25">
        <v>12</v>
      </c>
      <c r="G11" s="25">
        <v>46</v>
      </c>
      <c r="H11" s="25">
        <v>12</v>
      </c>
      <c r="I11" s="35">
        <v>94</v>
      </c>
      <c r="J11" s="36">
        <v>116</v>
      </c>
      <c r="K11" s="37">
        <v>94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94</v>
      </c>
      <c r="G24" s="73">
        <f t="shared" si="0"/>
        <v>355</v>
      </c>
      <c r="H24" s="73">
        <f t="shared" si="0"/>
        <v>94</v>
      </c>
      <c r="I24" s="73">
        <f t="shared" si="0"/>
        <v>710</v>
      </c>
      <c r="J24" s="73">
        <f t="shared" si="0"/>
        <v>823</v>
      </c>
      <c r="K24" s="74">
        <f t="shared" si="0"/>
        <v>710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  <mergeCell ref="Q2:Q3"/>
    <mergeCell ref="N2:N3"/>
    <mergeCell ref="F2:H2"/>
    <mergeCell ref="I2:K2"/>
    <mergeCell ref="O2:O3"/>
    <mergeCell ref="L2:L3"/>
    <mergeCell ref="M2:M3"/>
    <mergeCell ref="V2:V3"/>
    <mergeCell ref="T2:T3"/>
    <mergeCell ref="R1:T1"/>
    <mergeCell ref="U1:V1"/>
    <mergeCell ref="U2:U3"/>
    <mergeCell ref="S2:S3"/>
    <mergeCell ref="R2:R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Z11" sqref="Z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2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131</v>
      </c>
      <c r="G4" s="29">
        <v>290</v>
      </c>
      <c r="H4" s="29">
        <v>131</v>
      </c>
      <c r="I4" s="32">
        <v>20</v>
      </c>
      <c r="J4" s="33">
        <v>21</v>
      </c>
      <c r="K4" s="34">
        <v>20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103</v>
      </c>
      <c r="G5" s="25">
        <v>286</v>
      </c>
      <c r="H5" s="25">
        <v>103</v>
      </c>
      <c r="I5" s="35">
        <v>27</v>
      </c>
      <c r="J5" s="36">
        <v>33</v>
      </c>
      <c r="K5" s="37">
        <v>27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126</v>
      </c>
      <c r="G7" s="25">
        <v>309</v>
      </c>
      <c r="H7" s="25">
        <v>126</v>
      </c>
      <c r="I7" s="35">
        <v>25</v>
      </c>
      <c r="J7" s="36">
        <v>42</v>
      </c>
      <c r="K7" s="37">
        <v>25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137</v>
      </c>
      <c r="G9" s="25">
        <v>395</v>
      </c>
      <c r="H9" s="25">
        <v>137</v>
      </c>
      <c r="I9" s="35">
        <v>36</v>
      </c>
      <c r="J9" s="36">
        <v>48</v>
      </c>
      <c r="K9" s="37">
        <v>36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Любчик О.В.</v>
      </c>
      <c r="C11" s="26">
        <v>0</v>
      </c>
      <c r="D11" s="25">
        <v>0</v>
      </c>
      <c r="E11" s="25">
        <v>0</v>
      </c>
      <c r="F11" s="25">
        <v>72</v>
      </c>
      <c r="G11" s="25">
        <v>213</v>
      </c>
      <c r="H11" s="25">
        <v>72</v>
      </c>
      <c r="I11" s="35">
        <v>8</v>
      </c>
      <c r="J11" s="36">
        <v>11</v>
      </c>
      <c r="K11" s="37">
        <v>8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569</v>
      </c>
      <c r="G24" s="73">
        <f t="shared" si="0"/>
        <v>1493</v>
      </c>
      <c r="H24" s="73">
        <f t="shared" si="0"/>
        <v>569</v>
      </c>
      <c r="I24" s="73">
        <f t="shared" si="0"/>
        <v>116</v>
      </c>
      <c r="J24" s="73">
        <f t="shared" si="0"/>
        <v>155</v>
      </c>
      <c r="K24" s="74">
        <f t="shared" si="0"/>
        <v>116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Y11" sqref="Y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14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3</v>
      </c>
      <c r="G4" s="25">
        <v>6</v>
      </c>
      <c r="H4" s="25">
        <v>3</v>
      </c>
      <c r="I4" s="35">
        <v>2</v>
      </c>
      <c r="J4" s="36">
        <v>2</v>
      </c>
      <c r="K4" s="37">
        <v>2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2</v>
      </c>
      <c r="G5" s="25">
        <v>7</v>
      </c>
      <c r="H5" s="25">
        <v>2</v>
      </c>
      <c r="I5" s="35">
        <v>1</v>
      </c>
      <c r="J5" s="36">
        <v>1</v>
      </c>
      <c r="K5" s="37">
        <v>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1</v>
      </c>
      <c r="G7" s="25">
        <v>3</v>
      </c>
      <c r="H7" s="25">
        <v>1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2</v>
      </c>
      <c r="G9" s="25">
        <v>6</v>
      </c>
      <c r="H9" s="25">
        <v>2</v>
      </c>
      <c r="I9" s="35">
        <v>5</v>
      </c>
      <c r="J9" s="36">
        <v>11</v>
      </c>
      <c r="K9" s="37">
        <v>5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Любчик О.В.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1</v>
      </c>
      <c r="J11" s="36">
        <v>1</v>
      </c>
      <c r="K11" s="37">
        <v>1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8</v>
      </c>
      <c r="G24" s="73">
        <f t="shared" si="0"/>
        <v>22</v>
      </c>
      <c r="H24" s="73">
        <f t="shared" si="0"/>
        <v>8</v>
      </c>
      <c r="I24" s="73">
        <f t="shared" si="0"/>
        <v>9</v>
      </c>
      <c r="J24" s="73">
        <f t="shared" si="0"/>
        <v>15</v>
      </c>
      <c r="K24" s="74">
        <f t="shared" si="0"/>
        <v>9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W7" sqref="W7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91" t="s">
        <v>0</v>
      </c>
      <c r="B1" s="192"/>
      <c r="C1" s="155" t="s">
        <v>15</v>
      </c>
      <c r="D1" s="156"/>
      <c r="E1" s="156"/>
      <c r="F1" s="156"/>
      <c r="G1" s="156"/>
      <c r="H1" s="157"/>
      <c r="I1" s="187" t="s">
        <v>2</v>
      </c>
      <c r="J1" s="188"/>
      <c r="K1" s="189"/>
      <c r="L1" s="187" t="s">
        <v>3</v>
      </c>
      <c r="M1" s="188"/>
      <c r="N1" s="189"/>
      <c r="O1" s="187" t="s">
        <v>4</v>
      </c>
      <c r="P1" s="188"/>
      <c r="Q1" s="189"/>
      <c r="R1" s="147" t="s">
        <v>5</v>
      </c>
      <c r="S1" s="148"/>
    </row>
    <row r="2" spans="1:19" ht="25.5" customHeight="1" thickBot="1">
      <c r="A2" s="193"/>
      <c r="B2" s="194"/>
      <c r="C2" s="155" t="s">
        <v>12</v>
      </c>
      <c r="D2" s="156"/>
      <c r="E2" s="157"/>
      <c r="F2" s="155" t="s">
        <v>27</v>
      </c>
      <c r="G2" s="156"/>
      <c r="H2" s="157"/>
      <c r="I2" s="180" t="s">
        <v>6</v>
      </c>
      <c r="J2" s="182" t="s">
        <v>7</v>
      </c>
      <c r="K2" s="184" t="s">
        <v>8</v>
      </c>
      <c r="L2" s="180" t="s">
        <v>6</v>
      </c>
      <c r="M2" s="182" t="s">
        <v>7</v>
      </c>
      <c r="N2" s="184" t="s">
        <v>8</v>
      </c>
      <c r="O2" s="180" t="s">
        <v>6</v>
      </c>
      <c r="P2" s="182" t="s">
        <v>7</v>
      </c>
      <c r="Q2" s="184" t="s">
        <v>8</v>
      </c>
      <c r="R2" s="186" t="s">
        <v>6</v>
      </c>
      <c r="S2" s="178" t="s">
        <v>8</v>
      </c>
    </row>
    <row r="3" spans="1:19" ht="130.5" customHeight="1" thickBot="1">
      <c r="A3" s="195"/>
      <c r="B3" s="19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1"/>
      <c r="J3" s="183"/>
      <c r="K3" s="185"/>
      <c r="L3" s="181"/>
      <c r="M3" s="183"/>
      <c r="N3" s="185"/>
      <c r="O3" s="181"/>
      <c r="P3" s="183"/>
      <c r="Q3" s="185"/>
      <c r="R3" s="150"/>
      <c r="S3" s="179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Переясловська Ю.А.</v>
      </c>
      <c r="C6" s="38">
        <v>0</v>
      </c>
      <c r="D6" s="25">
        <v>0</v>
      </c>
      <c r="E6" s="25">
        <v>0</v>
      </c>
      <c r="F6" s="25">
        <v>0</v>
      </c>
      <c r="G6" s="25">
        <v>0</v>
      </c>
      <c r="H6" s="41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3</v>
      </c>
      <c r="G9" s="25">
        <v>3</v>
      </c>
      <c r="H9" s="25">
        <v>3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0</v>
      </c>
      <c r="G10" s="25">
        <v>0</v>
      </c>
      <c r="H10" s="41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 t="str">
        <f>IF('Кримінальн справи'!B11&lt;&gt;"",'Кримінальн справи'!B11,"")</f>
        <v>Любчик О.В.</v>
      </c>
      <c r="C11" s="38">
        <v>0</v>
      </c>
      <c r="D11" s="25">
        <v>0</v>
      </c>
      <c r="E11" s="25">
        <v>0</v>
      </c>
      <c r="F11" s="25">
        <v>0</v>
      </c>
      <c r="G11" s="25">
        <v>0</v>
      </c>
      <c r="H11" s="41">
        <v>0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5" t="s">
        <v>13</v>
      </c>
      <c r="B24" s="157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3</v>
      </c>
      <c r="G24" s="73">
        <f t="shared" si="0"/>
        <v>3</v>
      </c>
      <c r="H24" s="73">
        <f t="shared" si="0"/>
        <v>3</v>
      </c>
      <c r="I24" s="165">
        <v>4692</v>
      </c>
      <c r="J24" s="190"/>
      <c r="K24" s="45">
        <f>SUM(K4:K23)</f>
        <v>4591</v>
      </c>
      <c r="L24" s="165">
        <v>762</v>
      </c>
      <c r="M24" s="190"/>
      <c r="N24" s="45">
        <f>SUM(N4:N23)</f>
        <v>745</v>
      </c>
      <c r="O24" s="165">
        <v>2</v>
      </c>
      <c r="P24" s="190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7">
      <selection activeCell="AF24" sqref="AF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91" t="s">
        <v>0</v>
      </c>
      <c r="B1" s="192"/>
      <c r="C1" s="155" t="s">
        <v>26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3"/>
    </row>
    <row r="2" spans="1:35" ht="42.75" customHeight="1" thickBot="1">
      <c r="A2" s="193"/>
      <c r="B2" s="201"/>
      <c r="C2" s="163" t="s">
        <v>12</v>
      </c>
      <c r="D2" s="199"/>
      <c r="E2" s="200"/>
      <c r="F2" s="163" t="s">
        <v>1</v>
      </c>
      <c r="G2" s="206"/>
      <c r="H2" s="206"/>
      <c r="I2" s="207"/>
      <c r="J2" s="208" t="s">
        <v>2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204" t="s">
        <v>14</v>
      </c>
      <c r="Z2" s="199"/>
      <c r="AA2" s="199"/>
      <c r="AB2" s="205"/>
      <c r="AC2" s="204" t="s">
        <v>22</v>
      </c>
      <c r="AD2" s="199"/>
      <c r="AE2" s="199"/>
      <c r="AF2" s="205"/>
      <c r="AG2" s="211" t="s">
        <v>25</v>
      </c>
      <c r="AH2" s="212"/>
      <c r="AI2" s="213"/>
    </row>
    <row r="3" spans="1:35" ht="130.5" customHeight="1" thickBot="1">
      <c r="A3" s="193"/>
      <c r="B3" s="201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191</v>
      </c>
      <c r="G4" s="88">
        <f>IF(C4&lt;&gt;"",('Кримінальн справи'!G4+'Кримінальн справи'!J4),"")</f>
        <v>231</v>
      </c>
      <c r="H4" s="88">
        <f>IF(D4&lt;&gt;"",('Кримінальн справи'!H4+'Кримінальн справи'!K4),"")</f>
        <v>191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151</v>
      </c>
      <c r="K4" s="91">
        <f>IF(C4&lt;&gt;"",('Цивільні справи'!G4+'Цивільні справи'!J4),"")</f>
        <v>311</v>
      </c>
      <c r="L4" s="91">
        <f>IF(D4&lt;&gt;"",('Цивільні справи'!H4+'Цивільні справи'!K4),"")</f>
        <v>151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5</v>
      </c>
      <c r="Z4" s="91">
        <f>IF(C4&lt;&gt;"",('Адміністративні справи'!G4+'Адміністративні справи'!J4),"")</f>
        <v>8</v>
      </c>
      <c r="AA4" s="91">
        <f>IF(D4&lt;&gt;"",('Адміністративні справи'!H4+'Адміністративні справи'!K4),"")</f>
        <v>5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0</v>
      </c>
      <c r="AD4" s="91">
        <f>IF(C4&lt;&gt;"",('Справи про адмінправопорушення'!G4),"")</f>
        <v>0</v>
      </c>
      <c r="AE4" s="91">
        <f>IF(D4&lt;&gt;"",('Справи про адмінправопорушення'!H4),"")</f>
        <v>0</v>
      </c>
      <c r="AF4" s="94">
        <f>IF((AND(B4&lt;&gt;"",AC4&lt;&gt;0))&lt;&gt;TRUE,IF((AND(B4&lt;&gt;"",AC4=0))=TRUE,0,""),AE4/AC4)</f>
        <v>0</v>
      </c>
      <c r="AG4" s="133">
        <f>IF(B4&lt;&gt;"",F4+J4+Y4+AC4,"")</f>
        <v>347</v>
      </c>
      <c r="AH4" s="133">
        <f>IF(B4&lt;&gt;"",H4+L4+AA4+AE4,"")</f>
        <v>347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121</v>
      </c>
      <c r="G5" s="97">
        <f>IF(C5&lt;&gt;"",('Кримінальн справи'!G5+'Кримінальн справи'!J5),"")</f>
        <v>217</v>
      </c>
      <c r="H5" s="97">
        <f>IF(D5&lt;&gt;"",('Кримінальн справи'!H5+'Кримінальн справи'!K5),"")</f>
        <v>121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130</v>
      </c>
      <c r="K5" s="100">
        <f>IF(C5&lt;&gt;"",('Цивільні справи'!G5+'Цивільні справи'!J5),"")</f>
        <v>319</v>
      </c>
      <c r="L5" s="100">
        <f>IF(D5&lt;&gt;"",('Цивільні справи'!H5+'Цивільні справи'!K5),"")</f>
        <v>130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3</v>
      </c>
      <c r="Z5" s="100">
        <f>IF(C5&lt;&gt;"",('Адміністративні справи'!G5+'Адміністративні справи'!J5),"")</f>
        <v>8</v>
      </c>
      <c r="AA5" s="100">
        <f>IF(D5&lt;&gt;"",('Адміністративні справи'!H5+'Адміністративні справи'!K5),"")</f>
        <v>3</v>
      </c>
      <c r="AB5" s="98">
        <f t="shared" si="0"/>
        <v>1</v>
      </c>
      <c r="AC5" s="99">
        <f>IF(B5&lt;&gt;"",('Справи про адмінправопорушення'!F5),"")</f>
        <v>0</v>
      </c>
      <c r="AD5" s="100">
        <f>IF(C5&lt;&gt;"",('Справи про адмінправопорушення'!G5),"")</f>
        <v>0</v>
      </c>
      <c r="AE5" s="100">
        <f>IF(D5&lt;&gt;"",('Справи про адмінправопорушення'!H5),"")</f>
        <v>0</v>
      </c>
      <c r="AF5" s="128">
        <f>IF((AND(B5&lt;&gt;"",AC5&lt;&gt;0))&lt;&gt;TRUE,IF((AND(B5&lt;&gt;"",AC5=0))=TRUE,0,""),AE5/AC5)</f>
        <v>0</v>
      </c>
      <c r="AG5" s="134">
        <f aca="true" t="shared" si="2" ref="AG5:AG23">IF(B5&lt;&gt;"",F5+J5+Y5+AC5,"")</f>
        <v>254</v>
      </c>
      <c r="AH5" s="134">
        <f aca="true" t="shared" si="3" ref="AH5:AH23">IF(B5&lt;&gt;"",H5+L5+AA5+AE5,"")</f>
        <v>254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Переясловська Ю.А.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0</v>
      </c>
      <c r="G6" s="97">
        <f>IF(C6&lt;&gt;"",('Кримінальн справи'!G6+'Кримінальн справи'!J6),"")</f>
        <v>0</v>
      </c>
      <c r="H6" s="97">
        <f>IF(D6&lt;&gt;"",('Кримінальн справи'!H6+'Кримінальн справи'!K6),"")</f>
        <v>0</v>
      </c>
      <c r="I6" s="98">
        <f>IF((AND(B6&lt;&gt;"",F6&lt;&gt;0))&lt;&gt;TRUE,IF((AND(B6&lt;&gt;"",F6=0))=TRUE,0,""),H6/F6)</f>
        <v>0</v>
      </c>
      <c r="J6" s="99">
        <f>IF(B6&lt;&gt;"",('Цивільні справи'!F6+'Цивільні справи'!I6),"")</f>
        <v>0</v>
      </c>
      <c r="K6" s="100">
        <f>IF(C6&lt;&gt;"",('Цивільні справи'!G6+'Цивільні справи'!J6),"")</f>
        <v>0</v>
      </c>
      <c r="L6" s="100">
        <f>IF(D6&lt;&gt;"",('Цивільні справи'!H6+'Цивільні справи'!K6),"")</f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0</v>
      </c>
      <c r="Y6" s="99">
        <f>IF(B6&lt;&gt;"",('Адміністративні справи'!F6+'Адміністративні справи'!I6),"")</f>
        <v>0</v>
      </c>
      <c r="Z6" s="100">
        <f>IF(C6&lt;&gt;"",('Адміністративні справи'!G6+'Адміністративні справи'!J6),"")</f>
        <v>0</v>
      </c>
      <c r="AA6" s="100">
        <f>IF(D6&lt;&gt;"",('Адміністративні справи'!H6+'Адміністративні справи'!K6),"")</f>
        <v>0</v>
      </c>
      <c r="AB6" s="98">
        <f>IF((AND(B6&lt;&gt;"",Y6&lt;&gt;0))&lt;&gt;TRUE,IF((AND(B6&lt;&gt;"",Y6=0))=TRUE,0,""),AA6/Y6)</f>
        <v>0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0</v>
      </c>
      <c r="AH6" s="134">
        <f t="shared" si="3"/>
        <v>0</v>
      </c>
      <c r="AI6" s="130">
        <f t="shared" si="4"/>
        <v>0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186</v>
      </c>
      <c r="G7" s="97">
        <f>IF(C7&lt;&gt;"",('Кримінальн справи'!G7+'Кримінальн справи'!J7),"")</f>
        <v>264</v>
      </c>
      <c r="H7" s="97">
        <f>IF(D7&lt;&gt;"",('Кримінальн справи'!H7+'Кримінальн справи'!K7),"")</f>
        <v>186</v>
      </c>
      <c r="I7" s="98">
        <f t="shared" si="1"/>
        <v>1</v>
      </c>
      <c r="J7" s="99">
        <f>IF(B7&lt;&gt;"",('Цивільні справи'!F7+'Цивільні справи'!I7),"")</f>
        <v>151</v>
      </c>
      <c r="K7" s="100">
        <f>IF(C7&lt;&gt;"",('Цивільні справи'!G7+'Цивільні справи'!J7),"")</f>
        <v>351</v>
      </c>
      <c r="L7" s="100">
        <f>IF(D7&lt;&gt;"",('Цивільні справи'!H7+'Цивільні справи'!K7),"")</f>
        <v>151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1</v>
      </c>
      <c r="Y7" s="99">
        <f>IF(B7&lt;&gt;"",('Адміністративні справи'!F7+'Адміністративні справи'!I7),"")</f>
        <v>1</v>
      </c>
      <c r="Z7" s="100">
        <f>IF(C7&lt;&gt;"",('Адміністративні справи'!G7+'Адміністративні справи'!J7),"")</f>
        <v>3</v>
      </c>
      <c r="AA7" s="100">
        <f>IF(D7&lt;&gt;"",('Адміністративні справи'!H7+'Адміністративні справи'!K7),"")</f>
        <v>1</v>
      </c>
      <c r="AB7" s="98">
        <f t="shared" si="0"/>
        <v>1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338</v>
      </c>
      <c r="AH7" s="134">
        <f t="shared" si="3"/>
        <v>338</v>
      </c>
      <c r="AI7" s="130">
        <f t="shared" si="4"/>
        <v>1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0</v>
      </c>
      <c r="G8" s="97">
        <f>IF(C8&lt;&gt;"",('Кримінальн справи'!G8+'Кримінальн справи'!J8),"")</f>
        <v>0</v>
      </c>
      <c r="H8" s="97">
        <f>IF(D8&lt;&gt;"",('Кримінальн справи'!H8+'Кримінальн справи'!K8),"")</f>
        <v>0</v>
      </c>
      <c r="I8" s="98">
        <f t="shared" si="1"/>
        <v>0</v>
      </c>
      <c r="J8" s="99">
        <f>IF(B8&lt;&gt;"",('Цивільні справи'!F8+'Цивільні справи'!I8),"")</f>
        <v>0</v>
      </c>
      <c r="K8" s="100">
        <f>IF(C8&lt;&gt;"",('Цивільні справи'!G8+'Цивільні справи'!J8),"")</f>
        <v>0</v>
      </c>
      <c r="L8" s="100">
        <f>IF(D8&lt;&gt;"",('Цивільні справи'!H8+'Цивільні справи'!K8),"")</f>
        <v>0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0</v>
      </c>
      <c r="Y8" s="99">
        <f>IF(B8&lt;&gt;"",('Адміністративні справи'!F8+'Адміністративні справи'!I8),"")</f>
        <v>0</v>
      </c>
      <c r="Z8" s="100">
        <f>IF(C8&lt;&gt;"",('Адміністративні справи'!G8+'Адміністративні справи'!J8),"")</f>
        <v>0</v>
      </c>
      <c r="AA8" s="100">
        <f>IF(D8&lt;&gt;"",('Адміністративні справи'!H8+'Адміністративні справи'!K8),"")</f>
        <v>0</v>
      </c>
      <c r="AB8" s="98">
        <f t="shared" si="0"/>
        <v>0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0</v>
      </c>
      <c r="AH8" s="134">
        <f t="shared" si="3"/>
        <v>0</v>
      </c>
      <c r="AI8" s="130">
        <f t="shared" si="4"/>
        <v>0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200</v>
      </c>
      <c r="G9" s="97">
        <f>IF(C9&lt;&gt;"",('Кримінальн справи'!G9+'Кримінальн справи'!J9),"")</f>
        <v>304</v>
      </c>
      <c r="H9" s="97">
        <f>IF(D9&lt;&gt;"",('Кримінальн справи'!H9+'Кримінальн справи'!K9),"")</f>
        <v>200</v>
      </c>
      <c r="I9" s="98">
        <f t="shared" si="1"/>
        <v>1</v>
      </c>
      <c r="J9" s="99">
        <f>IF(B9&lt;&gt;"",('Цивільні справи'!F9+'Цивільні справи'!I9),"")</f>
        <v>173</v>
      </c>
      <c r="K9" s="100">
        <f>IF(C9&lt;&gt;"",('Цивільні справи'!G9+'Цивільні справи'!J9),"")</f>
        <v>443</v>
      </c>
      <c r="L9" s="100">
        <f>IF(D9&lt;&gt;"",('Цивільні справи'!H9+'Цивільні справи'!K9),"")</f>
        <v>173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7</v>
      </c>
      <c r="Z9" s="100">
        <f>IF(C9&lt;&gt;"",('Адміністративні справи'!G9+'Адміністративні справи'!J9),"")</f>
        <v>17</v>
      </c>
      <c r="AA9" s="100">
        <f>IF(D9&lt;&gt;"",('Адміністративні справи'!H9+'Адміністративні справи'!K9),"")</f>
        <v>7</v>
      </c>
      <c r="AB9" s="98">
        <f t="shared" si="0"/>
        <v>1</v>
      </c>
      <c r="AC9" s="99">
        <f>IF(B9&lt;&gt;"",('Справи про адмінправопорушення'!F9),"")</f>
        <v>3</v>
      </c>
      <c r="AD9" s="100">
        <f>IF(C9&lt;&gt;"",('Справи про адмінправопорушення'!G9),"")</f>
        <v>3</v>
      </c>
      <c r="AE9" s="100">
        <f>IF(D9&lt;&gt;"",('Справи про адмінправопорушення'!H9),"")</f>
        <v>3</v>
      </c>
      <c r="AF9" s="128">
        <f t="shared" si="6"/>
        <v>1</v>
      </c>
      <c r="AG9" s="134">
        <f t="shared" si="2"/>
        <v>383</v>
      </c>
      <c r="AH9" s="134">
        <f t="shared" si="3"/>
        <v>383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0</v>
      </c>
      <c r="G10" s="97">
        <f>IF(C10&lt;&gt;"",('Кримінальн справи'!G10+'Кримінальн справи'!J10),"")</f>
        <v>0</v>
      </c>
      <c r="H10" s="97">
        <f>IF(D10&lt;&gt;"",('Кримінальн справи'!H10+'Кримінальн справи'!K10),"")</f>
        <v>0</v>
      </c>
      <c r="I10" s="98">
        <f t="shared" si="1"/>
        <v>0</v>
      </c>
      <c r="J10" s="99">
        <f>IF(B10&lt;&gt;"",('Цивільні справи'!F10+'Цивільні справи'!I10),"")</f>
        <v>0</v>
      </c>
      <c r="K10" s="100">
        <f>IF(C10&lt;&gt;"",('Цивільні справи'!G10+'Цивільні справи'!J10),"")</f>
        <v>0</v>
      </c>
      <c r="L10" s="100">
        <f>IF(D10&lt;&gt;"",('Цивільні справи'!H10+'Цивільні справи'!K10),"")</f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0</v>
      </c>
      <c r="Y10" s="99">
        <f>IF(B10&lt;&gt;"",('Адміністративні справи'!F10+'Адміністративні справи'!I10),"")</f>
        <v>0</v>
      </c>
      <c r="Z10" s="100">
        <f>IF(C10&lt;&gt;"",('Адміністративні справи'!G10+'Адміністративні справи'!J10),"")</f>
        <v>0</v>
      </c>
      <c r="AA10" s="100">
        <f>IF(D10&lt;&gt;"",('Адміністративні справи'!H10+'Адміністративні справи'!K10),"")</f>
        <v>0</v>
      </c>
      <c r="AB10" s="98">
        <f t="shared" si="0"/>
        <v>0</v>
      </c>
      <c r="AC10" s="99">
        <f>IF(B10&lt;&gt;"",('Справи про адмінправопорушення'!F10),"")</f>
        <v>0</v>
      </c>
      <c r="AD10" s="100">
        <f>IF(C10&lt;&gt;"",('Справи про адмінправопорушення'!G10),"")</f>
        <v>0</v>
      </c>
      <c r="AE10" s="100">
        <f>IF(D10&lt;&gt;"",('Справи про адмінправопорушення'!H10),"")</f>
        <v>0</v>
      </c>
      <c r="AF10" s="128">
        <f t="shared" si="6"/>
        <v>0</v>
      </c>
      <c r="AG10" s="134">
        <f t="shared" si="2"/>
        <v>0</v>
      </c>
      <c r="AH10" s="134">
        <f t="shared" si="3"/>
        <v>0</v>
      </c>
      <c r="AI10" s="130">
        <f t="shared" si="4"/>
        <v>0</v>
      </c>
    </row>
    <row r="11" spans="1:35" ht="15" customHeight="1">
      <c r="A11" s="95">
        <v>8</v>
      </c>
      <c r="B11" s="96" t="str">
        <f>IF('Кримінальн справи'!B11&lt;&gt;"",'Кримінальн справи'!B11,"")</f>
        <v>Любчик О.В.</v>
      </c>
      <c r="C11" s="66">
        <f>IF(B11&lt;&gt;"",('Кримінальн справи'!C11+'Цивільні справи'!C11+'Адміністративні справи'!C11+'Справи про адмінправопорушення'!C11),"")</f>
        <v>0</v>
      </c>
      <c r="D11" s="97">
        <f>IF(C11&lt;&gt;"",('Кримінальн справи'!D11+'Цивільні справи'!D11+'Адміністративні справи'!D11+'Справи про адмінправопорушення'!D11),"")</f>
        <v>0</v>
      </c>
      <c r="E11" s="96">
        <f>IF(D11&lt;&gt;"",('Кримінальн справи'!E11+'Цивільні справи'!E11+'Адміністративні справи'!E11+'Справи про адмінправопорушення'!E11),"")</f>
        <v>0</v>
      </c>
      <c r="F11" s="66">
        <f>IF(B11&lt;&gt;"",('Кримінальн справи'!F11+'Кримінальн справи'!I11),"")</f>
        <v>106</v>
      </c>
      <c r="G11" s="97">
        <f>IF(C11&lt;&gt;"",('Кримінальн справи'!G11+'Кримінальн справи'!J11),"")</f>
        <v>162</v>
      </c>
      <c r="H11" s="97">
        <f>IF(D11&lt;&gt;"",('Кримінальн справи'!H11+'Кримінальн справи'!K11),"")</f>
        <v>106</v>
      </c>
      <c r="I11" s="98">
        <f t="shared" si="1"/>
        <v>1</v>
      </c>
      <c r="J11" s="99">
        <f>IF(B11&lt;&gt;"",('Цивільні справи'!F11+'Цивільні справи'!I11),"")</f>
        <v>80</v>
      </c>
      <c r="K11" s="100">
        <f>IF(C11&lt;&gt;"",('Цивільні справи'!G11+'Цивільні справи'!J11),"")</f>
        <v>224</v>
      </c>
      <c r="L11" s="100">
        <f>IF(D11&lt;&gt;"",('Цивільні справи'!H11+'Цивільні справи'!K11),"")</f>
        <v>80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  <v>1</v>
      </c>
      <c r="Y11" s="99">
        <f>IF(B11&lt;&gt;"",('Адміністративні справи'!F11+'Адміністративні справи'!I11),"")</f>
        <v>1</v>
      </c>
      <c r="Z11" s="100">
        <f>IF(C11&lt;&gt;"",('Адміністративні справи'!G11+'Адміністративні справи'!J11),"")</f>
        <v>1</v>
      </c>
      <c r="AA11" s="100">
        <f>IF(D11&lt;&gt;"",('Адміністративні справи'!H11+'Адміністративні справи'!K11),"")</f>
        <v>1</v>
      </c>
      <c r="AB11" s="98">
        <f t="shared" si="0"/>
        <v>1</v>
      </c>
      <c r="AC11" s="99">
        <f>IF(B11&lt;&gt;"",('Справи про адмінправопорушення'!F11),"")</f>
        <v>0</v>
      </c>
      <c r="AD11" s="100">
        <f>IF(C11&lt;&gt;"",('Справи про адмінправопорушення'!G11),"")</f>
        <v>0</v>
      </c>
      <c r="AE11" s="100">
        <f>IF(D11&lt;&gt;"",('Справи про адмінправопорушення'!H11),"")</f>
        <v>0</v>
      </c>
      <c r="AF11" s="128">
        <f t="shared" si="6"/>
        <v>0</v>
      </c>
      <c r="AG11" s="134">
        <f t="shared" si="2"/>
        <v>187</v>
      </c>
      <c r="AH11" s="134">
        <f t="shared" si="3"/>
        <v>187</v>
      </c>
      <c r="AI11" s="130">
        <f t="shared" si="4"/>
        <v>1</v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71" t="s">
        <v>13</v>
      </c>
      <c r="B24" s="197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804</v>
      </c>
      <c r="G24" s="111">
        <f t="shared" si="7"/>
        <v>1178</v>
      </c>
      <c r="H24" s="111">
        <f t="shared" si="7"/>
        <v>804</v>
      </c>
      <c r="I24" s="112">
        <f>H24/F24</f>
        <v>1</v>
      </c>
      <c r="J24" s="71">
        <f>SUM(J4:J23)</f>
        <v>685</v>
      </c>
      <c r="K24" s="111">
        <f>SUM(K4:K23)</f>
        <v>1648</v>
      </c>
      <c r="L24" s="113">
        <f>SUM(L4:L23)</f>
        <v>685</v>
      </c>
      <c r="M24" s="198">
        <v>4692</v>
      </c>
      <c r="N24" s="198"/>
      <c r="O24" s="114">
        <f>SUM(O4:O23)</f>
        <v>4591</v>
      </c>
      <c r="P24" s="198">
        <v>762</v>
      </c>
      <c r="Q24" s="198"/>
      <c r="R24" s="114">
        <f>SUM(R4:R23)</f>
        <v>745</v>
      </c>
      <c r="S24" s="198">
        <v>2</v>
      </c>
      <c r="T24" s="198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17</v>
      </c>
      <c r="Z24" s="111">
        <f>SUM(Z4:Z23)</f>
        <v>37</v>
      </c>
      <c r="AA24" s="113">
        <f>SUM(AA4:AA23)</f>
        <v>17</v>
      </c>
      <c r="AB24" s="112">
        <f>AA24/Y24</f>
        <v>1</v>
      </c>
      <c r="AC24" s="71">
        <f>SUM(AC4:AC23)</f>
        <v>3</v>
      </c>
      <c r="AD24" s="111">
        <f>SUM(AD4:AD23)</f>
        <v>3</v>
      </c>
      <c r="AE24" s="113">
        <f>SUM(AE4:AE23)</f>
        <v>3</v>
      </c>
      <c r="AF24" s="112">
        <f>AE24/AC24</f>
        <v>1</v>
      </c>
      <c r="AG24" s="127">
        <f>SUM(AG4:AG23)</f>
        <v>1509</v>
      </c>
      <c r="AH24" s="127">
        <f>SUM(AH4:AH23)</f>
        <v>1509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Z14" sqref="Z1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91" t="s">
        <v>0</v>
      </c>
      <c r="B1" s="19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1:28" ht="42.75" customHeight="1" thickBot="1">
      <c r="A2" s="193"/>
      <c r="B2" s="201"/>
      <c r="C2" s="163" t="s">
        <v>1</v>
      </c>
      <c r="D2" s="206"/>
      <c r="E2" s="206"/>
      <c r="F2" s="207"/>
      <c r="G2" s="208" t="s">
        <v>2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10"/>
      <c r="V2" s="204" t="s">
        <v>14</v>
      </c>
      <c r="W2" s="199"/>
      <c r="X2" s="199"/>
      <c r="Y2" s="205"/>
      <c r="Z2" s="211" t="s">
        <v>25</v>
      </c>
      <c r="AA2" s="212"/>
      <c r="AB2" s="213"/>
    </row>
    <row r="3" spans="1:28" ht="130.5" customHeight="1" thickBot="1">
      <c r="A3" s="193"/>
      <c r="B3" s="201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14</v>
      </c>
      <c r="D4" s="88">
        <f>IF(B4&lt;&gt;"",'Кримінальн справи'!G4,"")</f>
        <v>48</v>
      </c>
      <c r="E4" s="88">
        <f>IF(B4&lt;&gt;"",'Кримінальн справи'!H4,"")</f>
        <v>14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131</v>
      </c>
      <c r="H4" s="91">
        <f>IF(B4&lt;&gt;"",'Цивільні справи'!G4,"")</f>
        <v>290</v>
      </c>
      <c r="I4" s="91">
        <f>IF(B4&lt;&gt;"",'Цивільні справи'!H4,"")</f>
        <v>131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3</v>
      </c>
      <c r="W4" s="91">
        <f>IF(B4&lt;&gt;"",'Адміністративні справи'!G4,"")</f>
        <v>6</v>
      </c>
      <c r="X4" s="91">
        <f>IF(B4&lt;&gt;"",'Адміністративні справи'!H4,"")</f>
        <v>3</v>
      </c>
      <c r="Y4" s="94">
        <f>IF((AND(B4&lt;&gt;"",V4&lt;&gt;0))&lt;&gt;TRUE,IF((AND(B4&lt;&gt;"",V4=0))=TRUE,0,""),X4/V4)</f>
        <v>1</v>
      </c>
      <c r="Z4" s="136">
        <f>IF(B4&lt;&gt;"",C4+G4+V4,"")</f>
        <v>148</v>
      </c>
      <c r="AA4" s="137">
        <f>IF(B4&lt;&gt;"",E4+I4+X4,"")</f>
        <v>148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23</v>
      </c>
      <c r="D5" s="97">
        <f>IF(B5&lt;&gt;"",'Кримінальн справи'!G5,"")</f>
        <v>97</v>
      </c>
      <c r="E5" s="97">
        <f>IF(B5&lt;&gt;"",'Кримінальн справи'!H5,"")</f>
        <v>23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103</v>
      </c>
      <c r="H5" s="100">
        <f>IF(B5&lt;&gt;"",'Цивільні справи'!G5,"")</f>
        <v>286</v>
      </c>
      <c r="I5" s="100">
        <f>IF(B5&lt;&gt;"",'Цивільні справи'!H5,"")</f>
        <v>103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2</v>
      </c>
      <c r="W5" s="100">
        <f>IF(B5&lt;&gt;"",'Адміністративні справи'!G5,"")</f>
        <v>7</v>
      </c>
      <c r="X5" s="100">
        <f>IF(B5&lt;&gt;"",'Адміністративні справи'!H5,"")</f>
        <v>2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128</v>
      </c>
      <c r="AA5" s="132">
        <f aca="true" t="shared" si="4" ref="AA5:AA23">IF(B5&lt;&gt;"",E5+I5+X5,"")</f>
        <v>128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Переясловська Ю.А.</v>
      </c>
      <c r="C6" s="66">
        <f>IF(B6&lt;&gt;"",'Кримінальн справи'!F6,"")</f>
        <v>0</v>
      </c>
      <c r="D6" s="97">
        <f>IF(B6&lt;&gt;"",'Кримінальн справи'!G6,"")</f>
        <v>0</v>
      </c>
      <c r="E6" s="97">
        <f>IF(B6&lt;&gt;"",'Кримінальн справи'!H6,"")</f>
        <v>0</v>
      </c>
      <c r="F6" s="98">
        <f t="shared" si="0"/>
        <v>0</v>
      </c>
      <c r="G6" s="99">
        <f>IF(B6&lt;&gt;"",'Цивільні справи'!F6,"")</f>
        <v>0</v>
      </c>
      <c r="H6" s="100">
        <f>IF(B6&lt;&gt;"",'Цивільні справи'!G6,"")</f>
        <v>0</v>
      </c>
      <c r="I6" s="100">
        <f>IF(B6&lt;&gt;"",'Цивільні справи'!H6,"")</f>
        <v>0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0</v>
      </c>
      <c r="V6" s="99">
        <f>IF(B6&lt;&gt;"",'Адміністративні справи'!F6,"")</f>
        <v>0</v>
      </c>
      <c r="W6" s="100">
        <f>IF(B6&lt;&gt;"",'Адміністративні справи'!G6,"")</f>
        <v>0</v>
      </c>
      <c r="X6" s="100">
        <f>IF(B6&lt;&gt;"",'Адміністративні справи'!H6,"")</f>
        <v>0</v>
      </c>
      <c r="Y6" s="128">
        <f t="shared" si="2"/>
        <v>0</v>
      </c>
      <c r="Z6" s="138">
        <f t="shared" si="3"/>
        <v>0</v>
      </c>
      <c r="AA6" s="132">
        <f t="shared" si="4"/>
        <v>0</v>
      </c>
      <c r="AB6" s="98">
        <f t="shared" si="5"/>
        <v>0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17</v>
      </c>
      <c r="D7" s="97">
        <f>IF(B7&lt;&gt;"",'Кримінальн справи'!G7,"")</f>
        <v>58</v>
      </c>
      <c r="E7" s="97">
        <f>IF(B7&lt;&gt;"",'Кримінальн справи'!H7,"")</f>
        <v>17</v>
      </c>
      <c r="F7" s="98">
        <f t="shared" si="0"/>
        <v>1</v>
      </c>
      <c r="G7" s="99">
        <f>IF(B7&lt;&gt;"",'Цивільні справи'!F7,"")</f>
        <v>126</v>
      </c>
      <c r="H7" s="100">
        <f>IF(B7&lt;&gt;"",'Цивільні справи'!G7,"")</f>
        <v>309</v>
      </c>
      <c r="I7" s="100">
        <f>IF(B7&lt;&gt;"",'Цивільні справи'!H7,"")</f>
        <v>126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1</v>
      </c>
      <c r="V7" s="99">
        <f>IF(B7&lt;&gt;"",'Адміністративні справи'!F7,"")</f>
        <v>1</v>
      </c>
      <c r="W7" s="100">
        <f>IF(B7&lt;&gt;"",'Адміністративні справи'!G7,"")</f>
        <v>3</v>
      </c>
      <c r="X7" s="100">
        <f>IF(B7&lt;&gt;"",'Адміністративні справи'!H7,"")</f>
        <v>1</v>
      </c>
      <c r="Y7" s="128">
        <f t="shared" si="2"/>
        <v>1</v>
      </c>
      <c r="Z7" s="138">
        <f t="shared" si="3"/>
        <v>144</v>
      </c>
      <c r="AA7" s="132">
        <f t="shared" si="4"/>
        <v>144</v>
      </c>
      <c r="AB7" s="98">
        <f t="shared" si="5"/>
        <v>1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0</v>
      </c>
      <c r="D8" s="97">
        <f>IF(B8&lt;&gt;"",'Кримінальн справи'!G8,"")</f>
        <v>0</v>
      </c>
      <c r="E8" s="97">
        <f>IF(B8&lt;&gt;"",'Кримінальн справи'!H8,"")</f>
        <v>0</v>
      </c>
      <c r="F8" s="98">
        <f t="shared" si="0"/>
        <v>0</v>
      </c>
      <c r="G8" s="99">
        <f>IF(B8&lt;&gt;"",'Цивільні справи'!F8,"")</f>
        <v>0</v>
      </c>
      <c r="H8" s="100">
        <f>IF(B8&lt;&gt;"",'Цивільні справи'!G8,"")</f>
        <v>0</v>
      </c>
      <c r="I8" s="100">
        <f>IF(B8&lt;&gt;"",'Цивільні справи'!H8,"")</f>
        <v>0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0</v>
      </c>
      <c r="V8" s="99">
        <f>IF(B8&lt;&gt;"",'Адміністративні справи'!F8,"")</f>
        <v>0</v>
      </c>
      <c r="W8" s="100">
        <f>IF(B8&lt;&gt;"",'Адміністративні справи'!G8,"")</f>
        <v>0</v>
      </c>
      <c r="X8" s="100">
        <f>IF(B8&lt;&gt;"",'Адміністративні справи'!H8,"")</f>
        <v>0</v>
      </c>
      <c r="Y8" s="128">
        <f t="shared" si="2"/>
        <v>0</v>
      </c>
      <c r="Z8" s="138">
        <f t="shared" si="3"/>
        <v>0</v>
      </c>
      <c r="AA8" s="132">
        <f t="shared" si="4"/>
        <v>0</v>
      </c>
      <c r="AB8" s="98">
        <f t="shared" si="5"/>
        <v>0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28</v>
      </c>
      <c r="D9" s="97">
        <f>IF(B9&lt;&gt;"",'Кримінальн справи'!G9,"")</f>
        <v>106</v>
      </c>
      <c r="E9" s="97">
        <f>IF(B9&lt;&gt;"",'Кримінальн справи'!H9,"")</f>
        <v>28</v>
      </c>
      <c r="F9" s="98">
        <f t="shared" si="0"/>
        <v>1</v>
      </c>
      <c r="G9" s="99">
        <f>IF(B9&lt;&gt;"",'Цивільні справи'!F9,"")</f>
        <v>137</v>
      </c>
      <c r="H9" s="100">
        <f>IF(B9&lt;&gt;"",'Цивільні справи'!G9,"")</f>
        <v>395</v>
      </c>
      <c r="I9" s="100">
        <f>IF(B9&lt;&gt;"",'Цивільні справи'!H9,"")</f>
        <v>137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2</v>
      </c>
      <c r="W9" s="100">
        <f>IF(B9&lt;&gt;"",'Адміністративні справи'!G9,"")</f>
        <v>6</v>
      </c>
      <c r="X9" s="100">
        <f>IF(B9&lt;&gt;"",'Адміністративні справи'!H9,"")</f>
        <v>2</v>
      </c>
      <c r="Y9" s="128">
        <f t="shared" si="2"/>
        <v>1</v>
      </c>
      <c r="Z9" s="138">
        <f t="shared" si="3"/>
        <v>167</v>
      </c>
      <c r="AA9" s="132">
        <f t="shared" si="4"/>
        <v>167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0</v>
      </c>
      <c r="D10" s="97">
        <f>IF(B10&lt;&gt;"",'Кримінальн справи'!G10,"")</f>
        <v>0</v>
      </c>
      <c r="E10" s="97">
        <f>IF(B10&lt;&gt;"",'Кримінальн справи'!H10,"")</f>
        <v>0</v>
      </c>
      <c r="F10" s="98">
        <f t="shared" si="0"/>
        <v>0</v>
      </c>
      <c r="G10" s="99">
        <f>IF(B10&lt;&gt;"",'Цивільні справи'!F10,"")</f>
        <v>0</v>
      </c>
      <c r="H10" s="100">
        <f>IF(B10&lt;&gt;"",'Цивільні справи'!G10,"")</f>
        <v>0</v>
      </c>
      <c r="I10" s="100">
        <f>IF(B10&lt;&gt;"",'Цивільні справи'!H10,"")</f>
        <v>0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0</v>
      </c>
      <c r="V10" s="99">
        <f>IF(B10&lt;&gt;"",'Адміністративні справи'!F10,"")</f>
        <v>0</v>
      </c>
      <c r="W10" s="100">
        <f>IF(B10&lt;&gt;"",'Адміністративні справи'!G10,"")</f>
        <v>0</v>
      </c>
      <c r="X10" s="100">
        <f>IF(B10&lt;&gt;"",'Адміністративні справи'!H10,"")</f>
        <v>0</v>
      </c>
      <c r="Y10" s="128">
        <f t="shared" si="2"/>
        <v>0</v>
      </c>
      <c r="Z10" s="138">
        <f t="shared" si="3"/>
        <v>0</v>
      </c>
      <c r="AA10" s="132">
        <f t="shared" si="4"/>
        <v>0</v>
      </c>
      <c r="AB10" s="98">
        <f t="shared" si="5"/>
        <v>0</v>
      </c>
    </row>
    <row r="11" spans="1:28" ht="15" customHeight="1">
      <c r="A11" s="119">
        <v>8</v>
      </c>
      <c r="B11" s="75" t="str">
        <f>IF('Кримінальн справи'!B11&lt;&gt;"",'Кримінальн справи'!B11,"")</f>
        <v>Любчик О.В.</v>
      </c>
      <c r="C11" s="66">
        <f>IF(B11&lt;&gt;"",'Кримінальн справи'!F11,"")</f>
        <v>12</v>
      </c>
      <c r="D11" s="97">
        <f>IF(B11&lt;&gt;"",'Кримінальн справи'!G11,"")</f>
        <v>46</v>
      </c>
      <c r="E11" s="97">
        <f>IF(B11&lt;&gt;"",'Кримінальн справи'!H11,"")</f>
        <v>12</v>
      </c>
      <c r="F11" s="98">
        <f t="shared" si="0"/>
        <v>1</v>
      </c>
      <c r="G11" s="99">
        <f>IF(B11&lt;&gt;"",'Цивільні справи'!F11,"")</f>
        <v>72</v>
      </c>
      <c r="H11" s="100">
        <f>IF(B11&lt;&gt;"",'Цивільні справи'!G11,"")</f>
        <v>213</v>
      </c>
      <c r="I11" s="100">
        <f>IF(B11&lt;&gt;"",'Цивільні справи'!H11,"")</f>
        <v>72</v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  <v>1</v>
      </c>
      <c r="V11" s="99">
        <f>IF(B11&lt;&gt;"",'Адміністративні справи'!F11,"")</f>
        <v>0</v>
      </c>
      <c r="W11" s="100">
        <f>IF(B11&lt;&gt;"",'Адміністративні справи'!G11,"")</f>
        <v>0</v>
      </c>
      <c r="X11" s="100">
        <f>IF(B11&lt;&gt;"",'Адміністративні справи'!H11,"")</f>
        <v>0</v>
      </c>
      <c r="Y11" s="128">
        <f t="shared" si="2"/>
        <v>0</v>
      </c>
      <c r="Z11" s="138">
        <f t="shared" si="3"/>
        <v>84</v>
      </c>
      <c r="AA11" s="132">
        <f t="shared" si="4"/>
        <v>84</v>
      </c>
      <c r="AB11" s="98">
        <f t="shared" si="5"/>
        <v>1</v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71" t="s">
        <v>13</v>
      </c>
      <c r="B24" s="214"/>
      <c r="C24" s="120">
        <f>SUM(C4:C23)</f>
        <v>94</v>
      </c>
      <c r="D24" s="121">
        <f>SUM(D4:D23)</f>
        <v>355</v>
      </c>
      <c r="E24" s="121">
        <f>SUM(E4:E23)</f>
        <v>94</v>
      </c>
      <c r="F24" s="122">
        <f>E24/C24</f>
        <v>1</v>
      </c>
      <c r="G24" s="120">
        <f>SUM(G4:G23)</f>
        <v>569</v>
      </c>
      <c r="H24" s="121">
        <f>SUM(H4:H23)</f>
        <v>1493</v>
      </c>
      <c r="I24" s="123">
        <f>SUM(I4:I23)</f>
        <v>569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8</v>
      </c>
      <c r="W24" s="121">
        <f>SUM(W4:W23)</f>
        <v>22</v>
      </c>
      <c r="X24" s="123">
        <f>SUM(X4:X23)</f>
        <v>8</v>
      </c>
      <c r="Y24" s="122">
        <f>X24/V24</f>
        <v>1</v>
      </c>
      <c r="Z24" s="127">
        <f>SUM(Z4:Z23)</f>
        <v>671</v>
      </c>
      <c r="AA24" s="127">
        <f>SUM(AA4:AA23)</f>
        <v>671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8"/>
      <c r="B1" s="228"/>
      <c r="C1" s="228"/>
      <c r="D1" s="228"/>
      <c r="E1" s="228"/>
      <c r="F1" s="228"/>
      <c r="G1" s="228"/>
    </row>
    <row r="2" spans="1:7" ht="12.75" customHeight="1">
      <c r="A2" s="230"/>
      <c r="B2" s="230"/>
      <c r="C2" s="230"/>
      <c r="D2" s="230"/>
      <c r="E2" s="230"/>
      <c r="F2" s="230"/>
      <c r="G2" s="230"/>
    </row>
    <row r="3" ht="11.25" customHeight="1">
      <c r="A3" s="49"/>
    </row>
    <row r="4" spans="1:7" ht="18.75" customHeight="1">
      <c r="A4" s="231" t="s">
        <v>31</v>
      </c>
      <c r="B4" s="231"/>
      <c r="C4" s="231"/>
      <c r="D4" s="231"/>
      <c r="E4" s="231"/>
      <c r="F4" s="231"/>
      <c r="G4" s="231"/>
    </row>
    <row r="5" spans="1:7" ht="35.25" customHeight="1">
      <c r="A5" s="232" t="s">
        <v>28</v>
      </c>
      <c r="B5" s="232"/>
      <c r="C5" s="232"/>
      <c r="D5" s="232"/>
      <c r="E5" s="232"/>
      <c r="F5" s="232"/>
      <c r="G5" s="232"/>
    </row>
    <row r="6" ht="12" customHeight="1">
      <c r="A6" s="49"/>
    </row>
    <row r="7" spans="1:7" ht="18" customHeight="1">
      <c r="A7" s="233" t="s">
        <v>47</v>
      </c>
      <c r="B7" s="233"/>
      <c r="C7" s="233"/>
      <c r="D7" s="233"/>
      <c r="E7" s="233"/>
      <c r="F7" s="233"/>
      <c r="G7" s="233"/>
    </row>
    <row r="8" spans="1:7" ht="12.75" customHeight="1">
      <c r="A8" s="50"/>
      <c r="B8" s="50"/>
      <c r="C8" s="50"/>
      <c r="D8" s="229" t="s">
        <v>16</v>
      </c>
      <c r="E8" s="229"/>
      <c r="F8" s="229"/>
      <c r="G8" s="229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26" t="s">
        <v>21</v>
      </c>
      <c r="B11" s="226"/>
      <c r="C11" s="227" t="s">
        <v>34</v>
      </c>
      <c r="D11" s="227"/>
      <c r="E11" s="227"/>
      <c r="F11" s="227"/>
      <c r="G11" s="227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23" t="s">
        <v>45</v>
      </c>
      <c r="B15" s="223"/>
      <c r="C15" s="224" t="s">
        <v>46</v>
      </c>
      <c r="D15" s="224"/>
      <c r="E15" s="224"/>
      <c r="F15" s="224"/>
      <c r="G15" s="225"/>
      <c r="H15" s="55"/>
    </row>
    <row r="16" spans="1:8" ht="21" customHeight="1">
      <c r="A16" s="56"/>
      <c r="B16" s="56"/>
      <c r="C16" s="218" t="s">
        <v>17</v>
      </c>
      <c r="D16" s="218"/>
      <c r="E16" s="218"/>
      <c r="F16" s="218"/>
      <c r="G16" s="218"/>
      <c r="H16" s="55"/>
    </row>
    <row r="17" spans="1:8" ht="12.75" customHeight="1">
      <c r="A17" s="219" t="s">
        <v>18</v>
      </c>
      <c r="B17" s="219"/>
      <c r="C17" s="220" t="s">
        <v>44</v>
      </c>
      <c r="D17" s="220"/>
      <c r="E17" s="220"/>
      <c r="F17" s="220"/>
      <c r="G17" s="221"/>
      <c r="H17" s="55"/>
    </row>
    <row r="18" spans="1:8" ht="21" customHeight="1">
      <c r="A18" s="56"/>
      <c r="B18" s="56"/>
      <c r="C18" s="222" t="s">
        <v>39</v>
      </c>
      <c r="D18" s="222"/>
      <c r="E18" s="222"/>
      <c r="F18" s="222"/>
      <c r="G18" s="222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16" t="s">
        <v>19</v>
      </c>
      <c r="B22" s="216"/>
      <c r="C22" s="141" t="s">
        <v>36</v>
      </c>
      <c r="E22" s="61"/>
      <c r="F22" s="62"/>
      <c r="G22" s="62"/>
      <c r="H22" s="63"/>
    </row>
    <row r="23" spans="1:4" ht="22.5" customHeight="1">
      <c r="A23" s="217" t="s">
        <v>20</v>
      </c>
      <c r="B23" s="217"/>
      <c r="C23" s="60" t="s">
        <v>35</v>
      </c>
      <c r="D23" s="64"/>
    </row>
    <row r="24" ht="22.5" customHeight="1"/>
  </sheetData>
  <sheetProtection/>
  <mergeCells count="16"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2018-08-06T07:32:23Z</cp:lastPrinted>
  <dcterms:created xsi:type="dcterms:W3CDTF">2013-02-04T07:20:24Z</dcterms:created>
  <dcterms:modified xsi:type="dcterms:W3CDTF">2019-04-05T06:59:37Z</dcterms:modified>
  <cp:category/>
  <cp:version/>
  <cp:contentType/>
  <cp:contentStatus/>
</cp:coreProperties>
</file>