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5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<sst xmlns="http://schemas.openxmlformats.org/spreadsheetml/2006/main" count="192" uniqueCount="48">
  <si>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</si>
  <si>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</si>
  <si>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</si>
  <si>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</si>
  <si>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</si>
  <si>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</si>
  <si>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</si>
  <si>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</si>
  <si>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</si>
  <si>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</si>
  <si>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</si>
  <si>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</si>
  <si>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</si>
  <si>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</si>
  <si>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</si>
  <si>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</si>
  <si>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</si>
  <si>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</si>
  <si>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</si>
  <si>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</si>
  <si>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</si>
  <si>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</si>
  <si>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</si>
  <si>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</si>
  <si>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</si>
  <si>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</si>
  <si>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</si>
  <si>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</si>
  <si>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</si>
  <si>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</si>
  <si>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</si>
  <si>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</si>
  <si>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</si>
  <si>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</si>
  <si>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</si>
  <si>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</si>
  <si>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</si>
  <si>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</si>
  <si>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</si>
  <si>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</si>
  <si>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</si>
  <si>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</si>
  <si>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</si>
  <si>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</si>
  <si>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Дзюба К.В.</t>
  </si>
  <si>
    <t>Керівник апарату</t>
  </si>
  <si>
    <t>Сац О.О.</t>
  </si>
  <si>
    <t>за         01.01-30.06.2019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</si>
</sst>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2">
      <selection activeCell="K11" sqref="K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26</v>
      </c>
      <c r="G4" s="25">
        <v>83</v>
      </c>
      <c r="H4" s="25">
        <v>26</v>
      </c>
      <c r="I4" s="35">
        <v>335</v>
      </c>
      <c r="J4" s="36">
        <v>354</v>
      </c>
      <c r="K4" s="37">
        <v>335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45</v>
      </c>
      <c r="G5" s="25">
        <v>216</v>
      </c>
      <c r="H5" s="25">
        <v>45</v>
      </c>
      <c r="I5" s="35">
        <v>187</v>
      </c>
      <c r="J5" s="36">
        <v>220</v>
      </c>
      <c r="K5" s="37">
        <v>187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43</v>
      </c>
      <c r="G7" s="25">
        <v>165</v>
      </c>
      <c r="H7" s="25">
        <v>43</v>
      </c>
      <c r="I7" s="35">
        <v>315</v>
      </c>
      <c r="J7" s="36">
        <v>417</v>
      </c>
      <c r="K7" s="37">
        <v>315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50</v>
      </c>
      <c r="G9" s="25">
        <v>210</v>
      </c>
      <c r="H9" s="25">
        <v>50</v>
      </c>
      <c r="I9" s="35">
        <v>349</v>
      </c>
      <c r="J9" s="36">
        <v>414</v>
      </c>
      <c r="K9" s="37">
        <v>349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29</v>
      </c>
      <c r="G11" s="25">
        <v>122</v>
      </c>
      <c r="H11" s="25">
        <v>29</v>
      </c>
      <c r="I11" s="35">
        <v>264</v>
      </c>
      <c r="J11" s="36">
        <v>318</v>
      </c>
      <c r="K11" s="37">
        <v>264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193</v>
      </c>
      <c r="G24" s="73">
        <f t="shared" si="0"/>
        <v>796</v>
      </c>
      <c r="H24" s="73">
        <f t="shared" si="0"/>
        <v>193</v>
      </c>
      <c r="I24" s="73">
        <f t="shared" si="0"/>
        <v>1450</v>
      </c>
      <c r="J24" s="73">
        <f t="shared" si="0"/>
        <v>1723</v>
      </c>
      <c r="K24" s="74">
        <f t="shared" si="0"/>
        <v>1450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269</v>
      </c>
      <c r="G4" s="29">
        <v>578</v>
      </c>
      <c r="H4" s="29">
        <v>269</v>
      </c>
      <c r="I4" s="32">
        <v>69</v>
      </c>
      <c r="J4" s="33">
        <v>77</v>
      </c>
      <c r="K4" s="34">
        <v>69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210</v>
      </c>
      <c r="G5" s="25">
        <v>557</v>
      </c>
      <c r="H5" s="25">
        <v>210</v>
      </c>
      <c r="I5" s="35">
        <v>63</v>
      </c>
      <c r="J5" s="36">
        <v>76</v>
      </c>
      <c r="K5" s="37">
        <v>63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261</v>
      </c>
      <c r="G7" s="25">
        <v>673</v>
      </c>
      <c r="H7" s="25">
        <v>261</v>
      </c>
      <c r="I7" s="35">
        <v>70</v>
      </c>
      <c r="J7" s="36">
        <v>97</v>
      </c>
      <c r="K7" s="37">
        <v>70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302</v>
      </c>
      <c r="G9" s="25">
        <v>764</v>
      </c>
      <c r="H9" s="25">
        <v>302</v>
      </c>
      <c r="I9" s="35">
        <v>82</v>
      </c>
      <c r="J9" s="36">
        <v>103</v>
      </c>
      <c r="K9" s="37">
        <v>82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194</v>
      </c>
      <c r="G11" s="25">
        <v>548</v>
      </c>
      <c r="H11" s="25">
        <v>194</v>
      </c>
      <c r="I11" s="35">
        <v>44</v>
      </c>
      <c r="J11" s="36">
        <v>52</v>
      </c>
      <c r="K11" s="37">
        <v>44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1236</v>
      </c>
      <c r="G24" s="73">
        <f t="shared" si="0"/>
        <v>3120</v>
      </c>
      <c r="H24" s="73">
        <f t="shared" si="0"/>
        <v>1236</v>
      </c>
      <c r="I24" s="73">
        <f t="shared" si="0"/>
        <v>328</v>
      </c>
      <c r="J24" s="73">
        <f t="shared" si="0"/>
        <v>405</v>
      </c>
      <c r="K24" s="74">
        <f t="shared" si="0"/>
        <v>328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Z15" sqref="Z1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9</v>
      </c>
      <c r="G4" s="25">
        <v>22</v>
      </c>
      <c r="H4" s="25">
        <v>9</v>
      </c>
      <c r="I4" s="35">
        <v>6</v>
      </c>
      <c r="J4" s="36">
        <v>9</v>
      </c>
      <c r="K4" s="37">
        <v>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5</v>
      </c>
      <c r="G5" s="25">
        <v>14</v>
      </c>
      <c r="H5" s="25">
        <v>5</v>
      </c>
      <c r="I5" s="35">
        <v>2</v>
      </c>
      <c r="J5" s="36">
        <v>3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2</v>
      </c>
      <c r="G7" s="25">
        <v>5</v>
      </c>
      <c r="H7" s="25">
        <v>2</v>
      </c>
      <c r="I7" s="35">
        <v>2</v>
      </c>
      <c r="J7" s="36">
        <v>2</v>
      </c>
      <c r="K7" s="37">
        <v>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5</v>
      </c>
      <c r="G9" s="25">
        <v>13</v>
      </c>
      <c r="H9" s="25">
        <v>5</v>
      </c>
      <c r="I9" s="35">
        <v>8</v>
      </c>
      <c r="J9" s="36">
        <v>14</v>
      </c>
      <c r="K9" s="37">
        <v>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3</v>
      </c>
      <c r="G11" s="25">
        <v>9</v>
      </c>
      <c r="H11" s="25">
        <v>3</v>
      </c>
      <c r="I11" s="35">
        <v>1</v>
      </c>
      <c r="J11" s="36">
        <v>1</v>
      </c>
      <c r="K11" s="37">
        <v>1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24</v>
      </c>
      <c r="G24" s="73">
        <f t="shared" si="0"/>
        <v>63</v>
      </c>
      <c r="H24" s="73">
        <f t="shared" si="0"/>
        <v>24</v>
      </c>
      <c r="I24" s="73">
        <f t="shared" si="0"/>
        <v>19</v>
      </c>
      <c r="J24" s="73">
        <f t="shared" si="0"/>
        <v>29</v>
      </c>
      <c r="K24" s="74">
        <f t="shared" si="0"/>
        <v>19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Y12" sqref="Y12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</v>
      </c>
      <c r="G5" s="25">
        <v>2</v>
      </c>
      <c r="H5" s="25">
        <v>2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</v>
      </c>
      <c r="G9" s="25">
        <v>3</v>
      </c>
      <c r="H9" s="25">
        <v>3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3</v>
      </c>
      <c r="G11" s="25">
        <v>3</v>
      </c>
      <c r="H11" s="41">
        <v>3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8</v>
      </c>
      <c r="G24" s="73">
        <f t="shared" si="0"/>
        <v>8</v>
      </c>
      <c r="H24" s="73">
        <f t="shared" si="0"/>
        <v>8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361</v>
      </c>
      <c r="G4" s="88">
        <f>IF(C4&lt;&gt;"",('Кримінальн справи'!G4+'Кримінальн справи'!J4),"")</f>
        <v>437</v>
      </c>
      <c r="H4" s="88">
        <f>IF(D4&lt;&gt;"",('Кримінальн справи'!H4+'Кримінальн справи'!K4),"")</f>
        <v>361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338</v>
      </c>
      <c r="K4" s="91">
        <f>IF(C4&lt;&gt;"",('Цивільні справи'!G4+'Цивільні справи'!J4),"")</f>
        <v>655</v>
      </c>
      <c r="L4" s="91">
        <f>IF(D4&lt;&gt;"",('Цивільні справи'!H4+'Цивільні справи'!K4),"")</f>
        <v>338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15</v>
      </c>
      <c r="Z4" s="91">
        <f>IF(C4&lt;&gt;"",('Адміністративні справи'!G4+'Адміністративні справи'!J4),"")</f>
        <v>31</v>
      </c>
      <c r="AA4" s="91">
        <f>IF(D4&lt;&gt;"",('Адміністративні справи'!H4+'Адміністративні справи'!K4),"")</f>
        <v>15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714</v>
      </c>
      <c r="AH4" s="133">
        <f>IF(B4&lt;&gt;"",H4+L4+AA4+AE4,"")</f>
        <v>714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232</v>
      </c>
      <c r="G5" s="97">
        <f>IF(C5&lt;&gt;"",('Кримінальн справи'!G5+'Кримінальн справи'!J5),"")</f>
        <v>436</v>
      </c>
      <c r="H5" s="97">
        <f>IF(D5&lt;&gt;"",('Кримінальн справи'!H5+'Кримінальн справи'!K5),"")</f>
        <v>232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273</v>
      </c>
      <c r="K5" s="100">
        <f>IF(C5&lt;&gt;"",('Цивільні справи'!G5+'Цивільні справи'!J5),"")</f>
        <v>633</v>
      </c>
      <c r="L5" s="100">
        <f>IF(D5&lt;&gt;"",('Цивільні справи'!H5+'Цивільні справи'!K5),"")</f>
        <v>273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7</v>
      </c>
      <c r="Z5" s="100">
        <f>IF(C5&lt;&gt;"",('Адміністративні справи'!G5+'Адміністративні справи'!J5),"")</f>
        <v>17</v>
      </c>
      <c r="AA5" s="100">
        <f>IF(D5&lt;&gt;"",('Адміністративні справи'!H5+'Адміністративні справи'!K5),"")</f>
        <v>7</v>
      </c>
      <c r="AB5" s="98">
        <f t="shared" si="0"/>
        <v>1</v>
      </c>
      <c r="AC5" s="99">
        <f>IF(B5&lt;&gt;"",('Справи про адмінправопорушення'!F5),"")</f>
        <v>2</v>
      </c>
      <c r="AD5" s="100">
        <f>IF(C5&lt;&gt;"",('Справи про адмінправопорушення'!G5),"")</f>
        <v>2</v>
      </c>
      <c r="AE5" s="100">
        <f>IF(D5&lt;&gt;"",('Справи про адмінправопорушення'!H5),"")</f>
        <v>2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514</v>
      </c>
      <c r="AH5" s="134">
        <f aca="true" t="shared" si="3" ref="AH5:AH23">IF(B5&lt;&gt;"",H5+L5+AA5+AE5,"")</f>
        <v>514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358</v>
      </c>
      <c r="G7" s="97">
        <f>IF(C7&lt;&gt;"",('Кримінальн справи'!G7+'Кримінальн справи'!J7),"")</f>
        <v>582</v>
      </c>
      <c r="H7" s="97">
        <f>IF(D7&lt;&gt;"",('Кримінальн справи'!H7+'Кримінальн справи'!K7),"")</f>
        <v>358</v>
      </c>
      <c r="I7" s="98">
        <f t="shared" si="1"/>
        <v>1</v>
      </c>
      <c r="J7" s="99">
        <f>IF(B7&lt;&gt;"",('Цивільні справи'!F7+'Цивільні справи'!I7),"")</f>
        <v>331</v>
      </c>
      <c r="K7" s="100">
        <f>IF(C7&lt;&gt;"",('Цивільні справи'!G7+'Цивільні справи'!J7),"")</f>
        <v>770</v>
      </c>
      <c r="L7" s="100">
        <f>IF(D7&lt;&gt;"",('Цивільні справи'!H7+'Цивільні справи'!K7),"")</f>
        <v>331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4</v>
      </c>
      <c r="Z7" s="100">
        <f>IF(C7&lt;&gt;"",('Адміністративні справи'!G7+'Адміністративні справи'!J7),"")</f>
        <v>7</v>
      </c>
      <c r="AA7" s="100">
        <f>IF(D7&lt;&gt;"",('Адміністративні справи'!H7+'Адміністративні справи'!K7),"")</f>
        <v>4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693</v>
      </c>
      <c r="AH7" s="134">
        <f t="shared" si="3"/>
        <v>693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399</v>
      </c>
      <c r="G9" s="97">
        <f>IF(C9&lt;&gt;"",('Кримінальн справи'!G9+'Кримінальн справи'!J9),"")</f>
        <v>624</v>
      </c>
      <c r="H9" s="97">
        <f>IF(D9&lt;&gt;"",('Кримінальн справи'!H9+'Кримінальн справи'!K9),"")</f>
        <v>399</v>
      </c>
      <c r="I9" s="98">
        <f t="shared" si="1"/>
        <v>1</v>
      </c>
      <c r="J9" s="99">
        <f>IF(B9&lt;&gt;"",('Цивільні справи'!F9+'Цивільні справи'!I9),"")</f>
        <v>384</v>
      </c>
      <c r="K9" s="100">
        <f>IF(C9&lt;&gt;"",('Цивільні справи'!G9+'Цивільні справи'!J9),"")</f>
        <v>867</v>
      </c>
      <c r="L9" s="100">
        <f>IF(D9&lt;&gt;"",('Цивільні справи'!H9+'Цивільні справи'!K9),"")</f>
        <v>384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13</v>
      </c>
      <c r="Z9" s="100">
        <f>IF(C9&lt;&gt;"",('Адміністративні справи'!G9+'Адміністративні справи'!J9),"")</f>
        <v>27</v>
      </c>
      <c r="AA9" s="100">
        <f>IF(D9&lt;&gt;"",('Адміністративні справи'!H9+'Адміністративні справи'!K9),"")</f>
        <v>13</v>
      </c>
      <c r="AB9" s="98">
        <f t="shared" si="0"/>
        <v>1</v>
      </c>
      <c r="AC9" s="99">
        <f>IF(B9&lt;&gt;"",('Справи про адмінправопорушення'!F9),"")</f>
        <v>3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3</v>
      </c>
      <c r="AF9" s="128">
        <f t="shared" si="6"/>
        <v>1</v>
      </c>
      <c r="AG9" s="134">
        <f t="shared" si="2"/>
        <v>799</v>
      </c>
      <c r="AH9" s="134">
        <f t="shared" si="3"/>
        <v>799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293</v>
      </c>
      <c r="G11" s="97">
        <f>IF(C11&lt;&gt;"",('Кримінальн справи'!G11+'Кримінальн справи'!J11),"")</f>
        <v>440</v>
      </c>
      <c r="H11" s="97">
        <f>IF(D11&lt;&gt;"",('Кримінальн справи'!H11+'Кримінальн справи'!K11),"")</f>
        <v>293</v>
      </c>
      <c r="I11" s="98">
        <f t="shared" si="1"/>
        <v>1</v>
      </c>
      <c r="J11" s="99">
        <f>IF(B11&lt;&gt;"",('Цивільні справи'!F11+'Цивільні справи'!I11),"")</f>
        <v>238</v>
      </c>
      <c r="K11" s="100">
        <f>IF(C11&lt;&gt;"",('Цивільні справи'!G11+'Цивільні справи'!J11),"")</f>
        <v>600</v>
      </c>
      <c r="L11" s="100">
        <f>IF(D11&lt;&gt;"",('Цивільні справи'!H11+'Цивільні справи'!K11),"")</f>
        <v>238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4</v>
      </c>
      <c r="Z11" s="100">
        <f>IF(C11&lt;&gt;"",('Адміністративні справи'!G11+'Адміністративні справи'!J11),"")</f>
        <v>10</v>
      </c>
      <c r="AA11" s="100">
        <f>IF(D11&lt;&gt;"",('Адміністративні справи'!H11+'Адміністративні справи'!K11),"")</f>
        <v>4</v>
      </c>
      <c r="AB11" s="98">
        <f t="shared" si="0"/>
        <v>1</v>
      </c>
      <c r="AC11" s="99">
        <f>IF(B11&lt;&gt;"",('Справи про адмінправопорушення'!F11),"")</f>
        <v>3</v>
      </c>
      <c r="AD11" s="100">
        <f>IF(C11&lt;&gt;"",('Справи про адмінправопорушення'!G11),"")</f>
        <v>3</v>
      </c>
      <c r="AE11" s="100">
        <f>IF(D11&lt;&gt;"",('Справи про адмінправопорушення'!H11),"")</f>
        <v>3</v>
      </c>
      <c r="AF11" s="128">
        <f t="shared" si="6"/>
        <v>1</v>
      </c>
      <c r="AG11" s="134">
        <f t="shared" si="2"/>
        <v>538</v>
      </c>
      <c r="AH11" s="134">
        <f t="shared" si="3"/>
        <v>538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1643</v>
      </c>
      <c r="G24" s="111">
        <f t="shared" si="7"/>
        <v>2519</v>
      </c>
      <c r="H24" s="111">
        <f t="shared" si="7"/>
        <v>1643</v>
      </c>
      <c r="I24" s="112">
        <f>H24/F24</f>
        <v>1</v>
      </c>
      <c r="J24" s="71">
        <f>SUM(J4:J23)</f>
        <v>1564</v>
      </c>
      <c r="K24" s="111">
        <f>SUM(K4:K23)</f>
        <v>3525</v>
      </c>
      <c r="L24" s="113">
        <f>SUM(L4:L23)</f>
        <v>1564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43</v>
      </c>
      <c r="Z24" s="111">
        <f>SUM(Z4:Z23)</f>
        <v>92</v>
      </c>
      <c r="AA24" s="113">
        <f>SUM(AA4:AA23)</f>
        <v>43</v>
      </c>
      <c r="AB24" s="112">
        <f>AA24/Y24</f>
        <v>1</v>
      </c>
      <c r="AC24" s="71">
        <f>SUM(AC4:AC23)</f>
        <v>8</v>
      </c>
      <c r="AD24" s="111">
        <f>SUM(AD4:AD23)</f>
        <v>8</v>
      </c>
      <c r="AE24" s="113">
        <f>SUM(AE4:AE23)</f>
        <v>8</v>
      </c>
      <c r="AF24" s="112">
        <f>AE24/AC24</f>
        <v>1</v>
      </c>
      <c r="AG24" s="127">
        <f>SUM(AG4:AG23)</f>
        <v>3258</v>
      </c>
      <c r="AH24" s="127">
        <f>SUM(AH4:AH23)</f>
        <v>3258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26</v>
      </c>
      <c r="D4" s="88">
        <f>IF(B4&lt;&gt;"",'Кримінальн справи'!G4,"")</f>
        <v>83</v>
      </c>
      <c r="E4" s="88">
        <f>IF(B4&lt;&gt;"",'Кримінальн справи'!H4,"")</f>
        <v>26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269</v>
      </c>
      <c r="H4" s="91">
        <f>IF(B4&lt;&gt;"",'Цивільні справи'!G4,"")</f>
        <v>578</v>
      </c>
      <c r="I4" s="91">
        <f>IF(B4&lt;&gt;"",'Цивільні справи'!H4,"")</f>
        <v>269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9</v>
      </c>
      <c r="W4" s="91">
        <f>IF(B4&lt;&gt;"",'Адміністративні справи'!G4,"")</f>
        <v>22</v>
      </c>
      <c r="X4" s="91">
        <f>IF(B4&lt;&gt;"",'Адміністративні справи'!H4,"")</f>
        <v>9</v>
      </c>
      <c r="Y4" s="94">
        <f>IF((AND(B4&lt;&gt;"",V4&lt;&gt;0))&lt;&gt;TRUE,IF((AND(B4&lt;&gt;"",V4=0))=TRUE,0,""),X4/V4)</f>
        <v>1</v>
      </c>
      <c r="Z4" s="136">
        <f>IF(B4&lt;&gt;"",C4+G4+V4,"")</f>
        <v>304</v>
      </c>
      <c r="AA4" s="137">
        <f>IF(B4&lt;&gt;"",E4+I4+X4,"")</f>
        <v>304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45</v>
      </c>
      <c r="D5" s="97">
        <f>IF(B5&lt;&gt;"",'Кримінальн справи'!G5,"")</f>
        <v>216</v>
      </c>
      <c r="E5" s="97">
        <f>IF(B5&lt;&gt;"",'Кримінальн справи'!H5,"")</f>
        <v>45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210</v>
      </c>
      <c r="H5" s="100">
        <f>IF(B5&lt;&gt;"",'Цивільні справи'!G5,"")</f>
        <v>557</v>
      </c>
      <c r="I5" s="100">
        <f>IF(B5&lt;&gt;"",'Цивільні справи'!H5,"")</f>
        <v>210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5</v>
      </c>
      <c r="W5" s="100">
        <f>IF(B5&lt;&gt;"",'Адміністративні справи'!G5,"")</f>
        <v>14</v>
      </c>
      <c r="X5" s="100">
        <f>IF(B5&lt;&gt;"",'Адміністративні справи'!H5,"")</f>
        <v>5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260</v>
      </c>
      <c r="AA5" s="132">
        <f aca="true" t="shared" si="4" ref="AA5:AA23">IF(B5&lt;&gt;"",E5+I5+X5,"")</f>
        <v>260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43</v>
      </c>
      <c r="D7" s="97">
        <f>IF(B7&lt;&gt;"",'Кримінальн справи'!G7,"")</f>
        <v>165</v>
      </c>
      <c r="E7" s="97">
        <f>IF(B7&lt;&gt;"",'Кримінальн справи'!H7,"")</f>
        <v>43</v>
      </c>
      <c r="F7" s="98">
        <f t="shared" si="0"/>
        <v>1</v>
      </c>
      <c r="G7" s="99">
        <f>IF(B7&lt;&gt;"",'Цивільні справи'!F7,"")</f>
        <v>261</v>
      </c>
      <c r="H7" s="100">
        <f>IF(B7&lt;&gt;"",'Цивільні справи'!G7,"")</f>
        <v>673</v>
      </c>
      <c r="I7" s="100">
        <f>IF(B7&lt;&gt;"",'Цивільні справи'!H7,"")</f>
        <v>261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2</v>
      </c>
      <c r="W7" s="100">
        <f>IF(B7&lt;&gt;"",'Адміністративні справи'!G7,"")</f>
        <v>5</v>
      </c>
      <c r="X7" s="100">
        <f>IF(B7&lt;&gt;"",'Адміністративні справи'!H7,"")</f>
        <v>2</v>
      </c>
      <c r="Y7" s="128">
        <f t="shared" si="2"/>
        <v>1</v>
      </c>
      <c r="Z7" s="138">
        <f t="shared" si="3"/>
        <v>306</v>
      </c>
      <c r="AA7" s="132">
        <f t="shared" si="4"/>
        <v>306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50</v>
      </c>
      <c r="D9" s="97">
        <f>IF(B9&lt;&gt;"",'Кримінальн справи'!G9,"")</f>
        <v>210</v>
      </c>
      <c r="E9" s="97">
        <f>IF(B9&lt;&gt;"",'Кримінальн справи'!H9,"")</f>
        <v>50</v>
      </c>
      <c r="F9" s="98">
        <f t="shared" si="0"/>
        <v>1</v>
      </c>
      <c r="G9" s="99">
        <f>IF(B9&lt;&gt;"",'Цивільні справи'!F9,"")</f>
        <v>302</v>
      </c>
      <c r="H9" s="100">
        <f>IF(B9&lt;&gt;"",'Цивільні справи'!G9,"")</f>
        <v>764</v>
      </c>
      <c r="I9" s="100">
        <f>IF(B9&lt;&gt;"",'Цивільні справи'!H9,"")</f>
        <v>302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5</v>
      </c>
      <c r="W9" s="100">
        <f>IF(B9&lt;&gt;"",'Адміністративні справи'!G9,"")</f>
        <v>13</v>
      </c>
      <c r="X9" s="100">
        <f>IF(B9&lt;&gt;"",'Адміністративні справи'!H9,"")</f>
        <v>5</v>
      </c>
      <c r="Y9" s="128">
        <f t="shared" si="2"/>
        <v>1</v>
      </c>
      <c r="Z9" s="138">
        <f t="shared" si="3"/>
        <v>357</v>
      </c>
      <c r="AA9" s="132">
        <f t="shared" si="4"/>
        <v>357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29</v>
      </c>
      <c r="D11" s="97">
        <f>IF(B11&lt;&gt;"",'Кримінальн справи'!G11,"")</f>
        <v>122</v>
      </c>
      <c r="E11" s="97">
        <f>IF(B11&lt;&gt;"",'Кримінальн справи'!H11,"")</f>
        <v>29</v>
      </c>
      <c r="F11" s="98">
        <f t="shared" si="0"/>
        <v>1</v>
      </c>
      <c r="G11" s="99">
        <f>IF(B11&lt;&gt;"",'Цивільні справи'!F11,"")</f>
        <v>194</v>
      </c>
      <c r="H11" s="100">
        <f>IF(B11&lt;&gt;"",'Цивільні справи'!G11,"")</f>
        <v>548</v>
      </c>
      <c r="I11" s="100">
        <f>IF(B11&lt;&gt;"",'Цивільні справи'!H11,"")</f>
        <v>194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3</v>
      </c>
      <c r="W11" s="100">
        <f>IF(B11&lt;&gt;"",'Адміністративні справи'!G11,"")</f>
        <v>9</v>
      </c>
      <c r="X11" s="100">
        <f>IF(B11&lt;&gt;"",'Адміністративні справи'!H11,"")</f>
        <v>3</v>
      </c>
      <c r="Y11" s="128">
        <f t="shared" si="2"/>
        <v>1</v>
      </c>
      <c r="Z11" s="138">
        <f t="shared" si="3"/>
        <v>226</v>
      </c>
      <c r="AA11" s="132">
        <f t="shared" si="4"/>
        <v>226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193</v>
      </c>
      <c r="D24" s="121">
        <f>SUM(D4:D23)</f>
        <v>796</v>
      </c>
      <c r="E24" s="121">
        <f>SUM(E4:E23)</f>
        <v>193</v>
      </c>
      <c r="F24" s="122">
        <f>E24/C24</f>
        <v>1</v>
      </c>
      <c r="G24" s="120">
        <f>SUM(G4:G23)</f>
        <v>1236</v>
      </c>
      <c r="H24" s="121">
        <f>SUM(H4:H23)</f>
        <v>3120</v>
      </c>
      <c r="I24" s="123">
        <f>SUM(I4:I23)</f>
        <v>1236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24</v>
      </c>
      <c r="W24" s="121">
        <f>SUM(W4:W23)</f>
        <v>63</v>
      </c>
      <c r="X24" s="123">
        <f>SUM(X4:X23)</f>
        <v>24</v>
      </c>
      <c r="Y24" s="122">
        <f>X24/V24</f>
        <v>1</v>
      </c>
      <c r="Z24" s="127">
        <f>SUM(Z4:Z23)</f>
        <v>1453</v>
      </c>
      <c r="AA24" s="127">
        <f>SUM(AA4:AA23)</f>
        <v>1453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47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45</v>
      </c>
      <c r="B15" s="216"/>
      <c r="C15" s="217" t="s">
        <v>46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44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Секретар с-з</cp:lastModifiedBy>
  <cp:lastPrinted>2018-08-06T07:32:23Z</cp:lastPrinted>
  <dcterms:created xsi:type="dcterms:W3CDTF">2013-02-04T07:20:24Z</dcterms:created>
  <dcterms:modified xsi:type="dcterms:W3CDTF">2019-07-03T11:51:49Z</dcterms:modified>
  <cp:category/>
  <cp:version/>
  <cp:contentType/>
  <cp:contentStatus/>
</cp:coreProperties>
</file>