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0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<sst xmlns="http://schemas.openxmlformats.org/spreadsheetml/2006/main" count="192" uniqueCount="48">
  <si>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</si>
  <si>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</si>
  <si>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</si>
  <si>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</si>
  <si>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</si>
  <si>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</si>
  <si>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</si>
  <si>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</si>
  <si>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</si>
  <si>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</si>
  <si>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</si>
  <si>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</si>
  <si>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</si>
  <si>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</si>
  <si>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</si>
  <si>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</si>
  <si>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</si>
  <si>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</si>
  <si>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</si>
  <si>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</si>
  <si>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</si>
  <si>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</si>
  <si>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</si>
  <si>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</si>
  <si>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</si>
  <si>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</si>
  <si>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</si>
  <si>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</si>
  <si>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</si>
  <si>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</si>
  <si>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</si>
  <si>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</si>
  <si>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</si>
  <si>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</si>
  <si>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</si>
  <si>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</si>
  <si>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</si>
  <si>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</si>
  <si>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</si>
  <si>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</si>
  <si>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</si>
  <si>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</si>
  <si>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</si>
  <si>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</si>
  <si>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Керівник апарату</t>
  </si>
  <si>
    <t>Сац О.О.</t>
  </si>
  <si>
    <t>Біленко І.О.</t>
  </si>
  <si>
    <t>за         01.01-31.07.2019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</si>
</sst>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8">
      <selection activeCell="G21" sqref="G2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33</v>
      </c>
      <c r="G4" s="25">
        <v>108</v>
      </c>
      <c r="H4" s="25">
        <v>33</v>
      </c>
      <c r="I4" s="35">
        <v>443</v>
      </c>
      <c r="J4" s="36">
        <v>464</v>
      </c>
      <c r="K4" s="37">
        <v>443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47</v>
      </c>
      <c r="G5" s="25">
        <v>221</v>
      </c>
      <c r="H5" s="25">
        <v>47</v>
      </c>
      <c r="I5" s="35">
        <v>233</v>
      </c>
      <c r="J5" s="36">
        <v>268</v>
      </c>
      <c r="K5" s="37">
        <v>233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43</v>
      </c>
      <c r="G7" s="25">
        <v>165</v>
      </c>
      <c r="H7" s="25">
        <v>43</v>
      </c>
      <c r="I7" s="35">
        <v>316</v>
      </c>
      <c r="J7" s="36">
        <v>418</v>
      </c>
      <c r="K7" s="37">
        <v>316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52</v>
      </c>
      <c r="G9" s="25">
        <v>216</v>
      </c>
      <c r="H9" s="25">
        <v>52</v>
      </c>
      <c r="I9" s="35">
        <v>382</v>
      </c>
      <c r="J9" s="36">
        <v>450</v>
      </c>
      <c r="K9" s="37">
        <v>382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29</v>
      </c>
      <c r="G11" s="25">
        <v>130</v>
      </c>
      <c r="H11" s="25">
        <v>29</v>
      </c>
      <c r="I11" s="35">
        <v>266</v>
      </c>
      <c r="J11" s="36">
        <v>320</v>
      </c>
      <c r="K11" s="37">
        <v>266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204</v>
      </c>
      <c r="G24" s="73">
        <f t="shared" si="0"/>
        <v>840</v>
      </c>
      <c r="H24" s="73">
        <f t="shared" si="0"/>
        <v>204</v>
      </c>
      <c r="I24" s="73">
        <f t="shared" si="0"/>
        <v>1640</v>
      </c>
      <c r="J24" s="73">
        <f t="shared" si="0"/>
        <v>1920</v>
      </c>
      <c r="K24" s="74">
        <f t="shared" si="0"/>
        <v>1640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K12" sqref="K12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318</v>
      </c>
      <c r="G4" s="29">
        <v>681</v>
      </c>
      <c r="H4" s="29">
        <v>318</v>
      </c>
      <c r="I4" s="32">
        <v>76</v>
      </c>
      <c r="J4" s="33">
        <v>84</v>
      </c>
      <c r="K4" s="34">
        <v>76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264</v>
      </c>
      <c r="G5" s="25">
        <v>678</v>
      </c>
      <c r="H5" s="25">
        <v>264</v>
      </c>
      <c r="I5" s="35">
        <v>71</v>
      </c>
      <c r="J5" s="36">
        <v>87</v>
      </c>
      <c r="K5" s="37">
        <v>71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261</v>
      </c>
      <c r="G7" s="25">
        <v>673</v>
      </c>
      <c r="H7" s="25">
        <v>261</v>
      </c>
      <c r="I7" s="35">
        <v>70</v>
      </c>
      <c r="J7" s="36">
        <v>97</v>
      </c>
      <c r="K7" s="37">
        <v>70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348</v>
      </c>
      <c r="G9" s="25">
        <v>881</v>
      </c>
      <c r="H9" s="25">
        <v>348</v>
      </c>
      <c r="I9" s="35">
        <v>92</v>
      </c>
      <c r="J9" s="36">
        <v>116</v>
      </c>
      <c r="K9" s="37">
        <v>92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195</v>
      </c>
      <c r="G11" s="25">
        <v>550</v>
      </c>
      <c r="H11" s="25">
        <v>195</v>
      </c>
      <c r="I11" s="35">
        <v>45</v>
      </c>
      <c r="J11" s="36">
        <v>53</v>
      </c>
      <c r="K11" s="37">
        <v>45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1386</v>
      </c>
      <c r="G24" s="73">
        <f t="shared" si="0"/>
        <v>3463</v>
      </c>
      <c r="H24" s="73">
        <f t="shared" si="0"/>
        <v>1386</v>
      </c>
      <c r="I24" s="73">
        <f t="shared" si="0"/>
        <v>354</v>
      </c>
      <c r="J24" s="73">
        <f t="shared" si="0"/>
        <v>437</v>
      </c>
      <c r="K24" s="74">
        <f t="shared" si="0"/>
        <v>354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9</v>
      </c>
      <c r="G4" s="25">
        <v>22</v>
      </c>
      <c r="H4" s="25">
        <v>9</v>
      </c>
      <c r="I4" s="35">
        <v>6</v>
      </c>
      <c r="J4" s="36">
        <v>9</v>
      </c>
      <c r="K4" s="37">
        <v>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5</v>
      </c>
      <c r="G5" s="25">
        <v>14</v>
      </c>
      <c r="H5" s="25">
        <v>5</v>
      </c>
      <c r="I5" s="35">
        <v>2</v>
      </c>
      <c r="J5" s="36">
        <v>3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2</v>
      </c>
      <c r="G7" s="25">
        <v>5</v>
      </c>
      <c r="H7" s="25">
        <v>2</v>
      </c>
      <c r="I7" s="35">
        <v>2</v>
      </c>
      <c r="J7" s="36">
        <v>2</v>
      </c>
      <c r="K7" s="37">
        <v>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5</v>
      </c>
      <c r="G9" s="25">
        <v>13</v>
      </c>
      <c r="H9" s="25">
        <v>5</v>
      </c>
      <c r="I9" s="35">
        <v>8</v>
      </c>
      <c r="J9" s="36">
        <v>14</v>
      </c>
      <c r="K9" s="37">
        <v>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3</v>
      </c>
      <c r="G11" s="25">
        <v>9</v>
      </c>
      <c r="H11" s="25">
        <v>3</v>
      </c>
      <c r="I11" s="35">
        <v>1</v>
      </c>
      <c r="J11" s="36">
        <v>1</v>
      </c>
      <c r="K11" s="37">
        <v>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24</v>
      </c>
      <c r="G24" s="73">
        <f t="shared" si="0"/>
        <v>63</v>
      </c>
      <c r="H24" s="73">
        <f t="shared" si="0"/>
        <v>24</v>
      </c>
      <c r="I24" s="73">
        <f t="shared" si="0"/>
        <v>19</v>
      </c>
      <c r="J24" s="73">
        <f t="shared" si="0"/>
        <v>29</v>
      </c>
      <c r="K24" s="74">
        <f t="shared" si="0"/>
        <v>19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5">
      <selection activeCell="G20" sqref="G2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</v>
      </c>
      <c r="G4" s="25">
        <v>2</v>
      </c>
      <c r="H4" s="25">
        <v>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</v>
      </c>
      <c r="G5" s="25">
        <v>2</v>
      </c>
      <c r="H5" s="25">
        <v>2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</v>
      </c>
      <c r="G9" s="25">
        <v>3</v>
      </c>
      <c r="H9" s="25">
        <v>3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3</v>
      </c>
      <c r="G11" s="25">
        <v>3</v>
      </c>
      <c r="H11" s="41">
        <v>3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</v>
      </c>
      <c r="G24" s="73">
        <f t="shared" si="0"/>
        <v>10</v>
      </c>
      <c r="H24" s="73">
        <f t="shared" si="0"/>
        <v>9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25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476</v>
      </c>
      <c r="G4" s="88">
        <f>IF(C4&lt;&gt;"",('Кримінальн справи'!G4+'Кримінальн справи'!J4),"")</f>
        <v>572</v>
      </c>
      <c r="H4" s="88">
        <f>IF(D4&lt;&gt;"",('Кримінальн справи'!H4+'Кримінальн справи'!K4),"")</f>
        <v>476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394</v>
      </c>
      <c r="K4" s="91">
        <f>IF(C4&lt;&gt;"",('Цивільні справи'!G4+'Цивільні справи'!J4),"")</f>
        <v>765</v>
      </c>
      <c r="L4" s="91">
        <f>IF(D4&lt;&gt;"",('Цивільні справи'!H4+'Цивільні справи'!K4),"")</f>
        <v>394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15</v>
      </c>
      <c r="Z4" s="91">
        <f>IF(C4&lt;&gt;"",('Адміністративні справи'!G4+'Адміністративні справи'!J4),"")</f>
        <v>31</v>
      </c>
      <c r="AA4" s="91">
        <f>IF(D4&lt;&gt;"",('Адміністративні справи'!H4+'Адміністративні справи'!K4),"")</f>
        <v>15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</v>
      </c>
      <c r="AD4" s="91">
        <f>IF(C4&lt;&gt;"",('Справи про адмінправопорушення'!G4),"")</f>
        <v>2</v>
      </c>
      <c r="AE4" s="91">
        <f>IF(D4&lt;&gt;"",('Справи про адмінправопорушення'!H4),"")</f>
        <v>1</v>
      </c>
      <c r="AF4" s="94">
        <f>IF((AND(B4&lt;&gt;"",AC4&lt;&gt;0))&lt;&gt;TRUE,IF((AND(B4&lt;&gt;"",AC4=0))=TRUE,0,""),AE4/AC4)</f>
        <v>1</v>
      </c>
      <c r="AG4" s="133">
        <f>IF(B4&lt;&gt;"",F4+J4+Y4+AC4,"")</f>
        <v>886</v>
      </c>
      <c r="AH4" s="133">
        <f>IF(B4&lt;&gt;"",H4+L4+AA4+AE4,"")</f>
        <v>886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280</v>
      </c>
      <c r="G5" s="97">
        <f>IF(C5&lt;&gt;"",('Кримінальн справи'!G5+'Кримінальн справи'!J5),"")</f>
        <v>489</v>
      </c>
      <c r="H5" s="97">
        <f>IF(D5&lt;&gt;"",('Кримінальн справи'!H5+'Кримінальн справи'!K5),"")</f>
        <v>280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335</v>
      </c>
      <c r="K5" s="100">
        <f>IF(C5&lt;&gt;"",('Цивільні справи'!G5+'Цивільні справи'!J5),"")</f>
        <v>765</v>
      </c>
      <c r="L5" s="100">
        <f>IF(D5&lt;&gt;"",('Цивільні справи'!H5+'Цивільні справи'!K5),"")</f>
        <v>335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7</v>
      </c>
      <c r="Z5" s="100">
        <f>IF(C5&lt;&gt;"",('Адміністративні справи'!G5+'Адміністративні справи'!J5),"")</f>
        <v>17</v>
      </c>
      <c r="AA5" s="100">
        <f>IF(D5&lt;&gt;"",('Адміністративні справи'!H5+'Адміністративні справи'!K5),"")</f>
        <v>7</v>
      </c>
      <c r="AB5" s="98">
        <f t="shared" si="0"/>
        <v>1</v>
      </c>
      <c r="AC5" s="99">
        <f>IF(B5&lt;&gt;"",('Справи про адмінправопорушення'!F5),"")</f>
        <v>2</v>
      </c>
      <c r="AD5" s="100">
        <f>IF(C5&lt;&gt;"",('Справи про адмінправопорушення'!G5),"")</f>
        <v>2</v>
      </c>
      <c r="AE5" s="100">
        <f>IF(D5&lt;&gt;"",('Справи про адмінправопорушення'!H5),"")</f>
        <v>2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624</v>
      </c>
      <c r="AH5" s="134">
        <f aca="true" t="shared" si="3" ref="AH5:AH23">IF(B5&lt;&gt;"",H5+L5+AA5+AE5,"")</f>
        <v>624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359</v>
      </c>
      <c r="G7" s="97">
        <f>IF(C7&lt;&gt;"",('Кримінальн справи'!G7+'Кримінальн справи'!J7),"")</f>
        <v>583</v>
      </c>
      <c r="H7" s="97">
        <f>IF(D7&lt;&gt;"",('Кримінальн справи'!H7+'Кримінальн справи'!K7),"")</f>
        <v>359</v>
      </c>
      <c r="I7" s="98">
        <f t="shared" si="1"/>
        <v>1</v>
      </c>
      <c r="J7" s="99">
        <f>IF(B7&lt;&gt;"",('Цивільні справи'!F7+'Цивільні справи'!I7),"")</f>
        <v>331</v>
      </c>
      <c r="K7" s="100">
        <f>IF(C7&lt;&gt;"",('Цивільні справи'!G7+'Цивільні справи'!J7),"")</f>
        <v>770</v>
      </c>
      <c r="L7" s="100">
        <f>IF(D7&lt;&gt;"",('Цивільні справи'!H7+'Цивільні справи'!K7),"")</f>
        <v>331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4</v>
      </c>
      <c r="Z7" s="100">
        <f>IF(C7&lt;&gt;"",('Адміністративні справи'!G7+'Адміністративні справи'!J7),"")</f>
        <v>7</v>
      </c>
      <c r="AA7" s="100">
        <f>IF(D7&lt;&gt;"",('Адміністративні справи'!H7+'Адміністративні справи'!K7),"")</f>
        <v>4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694</v>
      </c>
      <c r="AH7" s="134">
        <f t="shared" si="3"/>
        <v>694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434</v>
      </c>
      <c r="G9" s="97">
        <f>IF(C9&lt;&gt;"",('Кримінальн справи'!G9+'Кримінальн справи'!J9),"")</f>
        <v>666</v>
      </c>
      <c r="H9" s="97">
        <f>IF(D9&lt;&gt;"",('Кримінальн справи'!H9+'Кримінальн справи'!K9),"")</f>
        <v>434</v>
      </c>
      <c r="I9" s="98">
        <f t="shared" si="1"/>
        <v>1</v>
      </c>
      <c r="J9" s="99">
        <f>IF(B9&lt;&gt;"",('Цивільні справи'!F9+'Цивільні справи'!I9),"")</f>
        <v>440</v>
      </c>
      <c r="K9" s="100">
        <f>IF(C9&lt;&gt;"",('Цивільні справи'!G9+'Цивільні справи'!J9),"")</f>
        <v>997</v>
      </c>
      <c r="L9" s="100">
        <f>IF(D9&lt;&gt;"",('Цивільні справи'!H9+'Цивільні справи'!K9),"")</f>
        <v>440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13</v>
      </c>
      <c r="Z9" s="100">
        <f>IF(C9&lt;&gt;"",('Адміністративні справи'!G9+'Адміністративні справи'!J9),"")</f>
        <v>27</v>
      </c>
      <c r="AA9" s="100">
        <f>IF(D9&lt;&gt;"",('Адміністративні справи'!H9+'Адміністративні справи'!K9),"")</f>
        <v>13</v>
      </c>
      <c r="AB9" s="98">
        <f t="shared" si="0"/>
        <v>1</v>
      </c>
      <c r="AC9" s="99">
        <f>IF(B9&lt;&gt;"",('Справи про адмінправопорушення'!F9),"")</f>
        <v>3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3</v>
      </c>
      <c r="AF9" s="128">
        <f t="shared" si="6"/>
        <v>1</v>
      </c>
      <c r="AG9" s="134">
        <f t="shared" si="2"/>
        <v>890</v>
      </c>
      <c r="AH9" s="134">
        <f t="shared" si="3"/>
        <v>890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295</v>
      </c>
      <c r="G11" s="97">
        <f>IF(C11&lt;&gt;"",('Кримінальн справи'!G11+'Кримінальн справи'!J11),"")</f>
        <v>450</v>
      </c>
      <c r="H11" s="97">
        <f>IF(D11&lt;&gt;"",('Кримінальн справи'!H11+'Кримінальн справи'!K11),"")</f>
        <v>295</v>
      </c>
      <c r="I11" s="98">
        <f t="shared" si="1"/>
        <v>1</v>
      </c>
      <c r="J11" s="99">
        <f>IF(B11&lt;&gt;"",('Цивільні справи'!F11+'Цивільні справи'!I11),"")</f>
        <v>240</v>
      </c>
      <c r="K11" s="100">
        <f>IF(C11&lt;&gt;"",('Цивільні справи'!G11+'Цивільні справи'!J11),"")</f>
        <v>603</v>
      </c>
      <c r="L11" s="100">
        <f>IF(D11&lt;&gt;"",('Цивільні справи'!H11+'Цивільні справи'!K11),"")</f>
        <v>240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4</v>
      </c>
      <c r="Z11" s="100">
        <f>IF(C11&lt;&gt;"",('Адміністративні справи'!G11+'Адміністративні справи'!J11),"")</f>
        <v>10</v>
      </c>
      <c r="AA11" s="100">
        <f>IF(D11&lt;&gt;"",('Адміністративні справи'!H11+'Адміністративні справи'!K11),"")</f>
        <v>4</v>
      </c>
      <c r="AB11" s="98">
        <f t="shared" si="0"/>
        <v>1</v>
      </c>
      <c r="AC11" s="99">
        <f>IF(B11&lt;&gt;"",('Справи про адмінправопорушення'!F11),"")</f>
        <v>3</v>
      </c>
      <c r="AD11" s="100">
        <f>IF(C11&lt;&gt;"",('Справи про адмінправопорушення'!G11),"")</f>
        <v>3</v>
      </c>
      <c r="AE11" s="100">
        <f>IF(D11&lt;&gt;"",('Справи про адмінправопорушення'!H11),"")</f>
        <v>3</v>
      </c>
      <c r="AF11" s="128">
        <f t="shared" si="6"/>
        <v>1</v>
      </c>
      <c r="AG11" s="134">
        <f t="shared" si="2"/>
        <v>542</v>
      </c>
      <c r="AH11" s="134">
        <f t="shared" si="3"/>
        <v>542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1844</v>
      </c>
      <c r="G24" s="111">
        <f t="shared" si="7"/>
        <v>2760</v>
      </c>
      <c r="H24" s="111">
        <f t="shared" si="7"/>
        <v>1844</v>
      </c>
      <c r="I24" s="112">
        <f>H24/F24</f>
        <v>1</v>
      </c>
      <c r="J24" s="71">
        <f>SUM(J4:J23)</f>
        <v>1740</v>
      </c>
      <c r="K24" s="111">
        <f>SUM(K4:K23)</f>
        <v>3900</v>
      </c>
      <c r="L24" s="113">
        <f>SUM(L4:L23)</f>
        <v>1740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43</v>
      </c>
      <c r="Z24" s="111">
        <f>SUM(Z4:Z23)</f>
        <v>92</v>
      </c>
      <c r="AA24" s="113">
        <f>SUM(AA4:AA23)</f>
        <v>43</v>
      </c>
      <c r="AB24" s="112">
        <f>AA24/Y24</f>
        <v>1</v>
      </c>
      <c r="AC24" s="71">
        <f>SUM(AC4:AC23)</f>
        <v>9</v>
      </c>
      <c r="AD24" s="111">
        <f>SUM(AD4:AD23)</f>
        <v>10</v>
      </c>
      <c r="AE24" s="113">
        <f>SUM(AE4:AE23)</f>
        <v>9</v>
      </c>
      <c r="AF24" s="112">
        <f>AE24/AC24</f>
        <v>1</v>
      </c>
      <c r="AG24" s="127">
        <f>SUM(AG4:AG23)</f>
        <v>3636</v>
      </c>
      <c r="AH24" s="127">
        <f>SUM(AH4:AH23)</f>
        <v>3636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3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33</v>
      </c>
      <c r="D4" s="88">
        <f>IF(B4&lt;&gt;"",'Кримінальн справи'!G4,"")</f>
        <v>108</v>
      </c>
      <c r="E4" s="88">
        <f>IF(B4&lt;&gt;"",'Кримінальн справи'!H4,"")</f>
        <v>33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318</v>
      </c>
      <c r="H4" s="91">
        <f>IF(B4&lt;&gt;"",'Цивільні справи'!G4,"")</f>
        <v>681</v>
      </c>
      <c r="I4" s="91">
        <f>IF(B4&lt;&gt;"",'Цивільні справи'!H4,"")</f>
        <v>318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9</v>
      </c>
      <c r="W4" s="91">
        <f>IF(B4&lt;&gt;"",'Адміністративні справи'!G4,"")</f>
        <v>22</v>
      </c>
      <c r="X4" s="91">
        <f>IF(B4&lt;&gt;"",'Адміністративні справи'!H4,"")</f>
        <v>9</v>
      </c>
      <c r="Y4" s="94">
        <f>IF((AND(B4&lt;&gt;"",V4&lt;&gt;0))&lt;&gt;TRUE,IF((AND(B4&lt;&gt;"",V4=0))=TRUE,0,""),X4/V4)</f>
        <v>1</v>
      </c>
      <c r="Z4" s="136">
        <f>IF(B4&lt;&gt;"",C4+G4+V4,"")</f>
        <v>360</v>
      </c>
      <c r="AA4" s="137">
        <f>IF(B4&lt;&gt;"",E4+I4+X4,"")</f>
        <v>360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47</v>
      </c>
      <c r="D5" s="97">
        <f>IF(B5&lt;&gt;"",'Кримінальн справи'!G5,"")</f>
        <v>221</v>
      </c>
      <c r="E5" s="97">
        <f>IF(B5&lt;&gt;"",'Кримінальн справи'!H5,"")</f>
        <v>47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264</v>
      </c>
      <c r="H5" s="100">
        <f>IF(B5&lt;&gt;"",'Цивільні справи'!G5,"")</f>
        <v>678</v>
      </c>
      <c r="I5" s="100">
        <f>IF(B5&lt;&gt;"",'Цивільні справи'!H5,"")</f>
        <v>264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5</v>
      </c>
      <c r="W5" s="100">
        <f>IF(B5&lt;&gt;"",'Адміністративні справи'!G5,"")</f>
        <v>14</v>
      </c>
      <c r="X5" s="100">
        <f>IF(B5&lt;&gt;"",'Адміністративні справи'!H5,"")</f>
        <v>5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316</v>
      </c>
      <c r="AA5" s="132">
        <f aca="true" t="shared" si="4" ref="AA5:AA23">IF(B5&lt;&gt;"",E5+I5+X5,"")</f>
        <v>316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43</v>
      </c>
      <c r="D7" s="97">
        <f>IF(B7&lt;&gt;"",'Кримінальн справи'!G7,"")</f>
        <v>165</v>
      </c>
      <c r="E7" s="97">
        <f>IF(B7&lt;&gt;"",'Кримінальн справи'!H7,"")</f>
        <v>43</v>
      </c>
      <c r="F7" s="98">
        <f t="shared" si="0"/>
        <v>1</v>
      </c>
      <c r="G7" s="99">
        <f>IF(B7&lt;&gt;"",'Цивільні справи'!F7,"")</f>
        <v>261</v>
      </c>
      <c r="H7" s="100">
        <f>IF(B7&lt;&gt;"",'Цивільні справи'!G7,"")</f>
        <v>673</v>
      </c>
      <c r="I7" s="100">
        <f>IF(B7&lt;&gt;"",'Цивільні справи'!H7,"")</f>
        <v>261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2</v>
      </c>
      <c r="W7" s="100">
        <f>IF(B7&lt;&gt;"",'Адміністративні справи'!G7,"")</f>
        <v>5</v>
      </c>
      <c r="X7" s="100">
        <f>IF(B7&lt;&gt;"",'Адміністративні справи'!H7,"")</f>
        <v>2</v>
      </c>
      <c r="Y7" s="128">
        <f t="shared" si="2"/>
        <v>1</v>
      </c>
      <c r="Z7" s="138">
        <f t="shared" si="3"/>
        <v>306</v>
      </c>
      <c r="AA7" s="132">
        <f t="shared" si="4"/>
        <v>306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52</v>
      </c>
      <c r="D9" s="97">
        <f>IF(B9&lt;&gt;"",'Кримінальн справи'!G9,"")</f>
        <v>216</v>
      </c>
      <c r="E9" s="97">
        <f>IF(B9&lt;&gt;"",'Кримінальн справи'!H9,"")</f>
        <v>52</v>
      </c>
      <c r="F9" s="98">
        <f t="shared" si="0"/>
        <v>1</v>
      </c>
      <c r="G9" s="99">
        <f>IF(B9&lt;&gt;"",'Цивільні справи'!F9,"")</f>
        <v>348</v>
      </c>
      <c r="H9" s="100">
        <f>IF(B9&lt;&gt;"",'Цивільні справи'!G9,"")</f>
        <v>881</v>
      </c>
      <c r="I9" s="100">
        <f>IF(B9&lt;&gt;"",'Цивільні справи'!H9,"")</f>
        <v>348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5</v>
      </c>
      <c r="W9" s="100">
        <f>IF(B9&lt;&gt;"",'Адміністративні справи'!G9,"")</f>
        <v>13</v>
      </c>
      <c r="X9" s="100">
        <f>IF(B9&lt;&gt;"",'Адміністративні справи'!H9,"")</f>
        <v>5</v>
      </c>
      <c r="Y9" s="128">
        <f t="shared" si="2"/>
        <v>1</v>
      </c>
      <c r="Z9" s="138">
        <f t="shared" si="3"/>
        <v>405</v>
      </c>
      <c r="AA9" s="132">
        <f t="shared" si="4"/>
        <v>405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29</v>
      </c>
      <c r="D11" s="97">
        <f>IF(B11&lt;&gt;"",'Кримінальн справи'!G11,"")</f>
        <v>130</v>
      </c>
      <c r="E11" s="97">
        <f>IF(B11&lt;&gt;"",'Кримінальн справи'!H11,"")</f>
        <v>29</v>
      </c>
      <c r="F11" s="98">
        <f t="shared" si="0"/>
        <v>1</v>
      </c>
      <c r="G11" s="99">
        <f>IF(B11&lt;&gt;"",'Цивільні справи'!F11,"")</f>
        <v>195</v>
      </c>
      <c r="H11" s="100">
        <f>IF(B11&lt;&gt;"",'Цивільні справи'!G11,"")</f>
        <v>550</v>
      </c>
      <c r="I11" s="100">
        <f>IF(B11&lt;&gt;"",'Цивільні справи'!H11,"")</f>
        <v>195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3</v>
      </c>
      <c r="W11" s="100">
        <f>IF(B11&lt;&gt;"",'Адміністративні справи'!G11,"")</f>
        <v>9</v>
      </c>
      <c r="X11" s="100">
        <f>IF(B11&lt;&gt;"",'Адміністративні справи'!H11,"")</f>
        <v>3</v>
      </c>
      <c r="Y11" s="128">
        <f t="shared" si="2"/>
        <v>1</v>
      </c>
      <c r="Z11" s="138">
        <f t="shared" si="3"/>
        <v>227</v>
      </c>
      <c r="AA11" s="132">
        <f t="shared" si="4"/>
        <v>227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204</v>
      </c>
      <c r="D24" s="121">
        <f>SUM(D4:D23)</f>
        <v>840</v>
      </c>
      <c r="E24" s="121">
        <f>SUM(E4:E23)</f>
        <v>204</v>
      </c>
      <c r="F24" s="122">
        <f>E24/C24</f>
        <v>1</v>
      </c>
      <c r="G24" s="120">
        <f>SUM(G4:G23)</f>
        <v>1386</v>
      </c>
      <c r="H24" s="121">
        <f>SUM(H4:H23)</f>
        <v>3463</v>
      </c>
      <c r="I24" s="123">
        <f>SUM(I4:I23)</f>
        <v>1386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24</v>
      </c>
      <c r="W24" s="121">
        <f>SUM(W4:W23)</f>
        <v>63</v>
      </c>
      <c r="X24" s="123">
        <f>SUM(X4:X23)</f>
        <v>24</v>
      </c>
      <c r="Y24" s="122">
        <f>X24/V24</f>
        <v>1</v>
      </c>
      <c r="Z24" s="127">
        <f>SUM(Z4:Z23)</f>
        <v>1614</v>
      </c>
      <c r="AA24" s="127">
        <f>SUM(AA4:AA23)</f>
        <v>1614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47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44</v>
      </c>
      <c r="B15" s="223"/>
      <c r="C15" s="224" t="s">
        <v>45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46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2019-08-01T08:05:15Z</dcterms:modified>
  <cp:category/>
  <cp:version/>
  <cp:contentType/>
  <cp:contentStatus/>
</cp:coreProperties>
</file>