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tabRatio="686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<sst xmlns="http://schemas.openxmlformats.org/spreadsheetml/2006/main" count="191" uniqueCount="47">
  <si>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</si>
  <si>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</si>
  <si>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</si>
  <si>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</si>
  <si>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</si>
  <si>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</si>
  <si>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</si>
  <si>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</si>
  <si>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</si>
  <si>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</si>
  <si>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</si>
  <si>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</si>
  <si>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</si>
  <si>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</si>
  <si>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</si>
  <si>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</si>
  <si>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</si>
  <si>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</si>
  <si>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</si>
  <si>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</si>
  <si>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</si>
  <si>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</si>
  <si>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</si>
  <si>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</si>
  <si>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</si>
  <si>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</si>
  <si>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</si>
  <si>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</si>
  <si>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</si>
  <si>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</si>
  <si>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</si>
  <si>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</si>
  <si>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</si>
  <si>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</si>
  <si>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</si>
  <si>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</si>
  <si>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</si>
  <si>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</si>
  <si>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</si>
  <si>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</si>
  <si>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</si>
  <si>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</si>
  <si>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</si>
  <si>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Сидоренко К.В.</t>
  </si>
  <si>
    <t>Сац О.О.</t>
  </si>
  <si>
    <t>Керівник апарату</t>
  </si>
  <si>
    <t>за         01.01-31.10.2020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</si>
</sst>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Z10" sqref="Z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51</v>
      </c>
      <c r="G4" s="25">
        <v>183</v>
      </c>
      <c r="H4" s="25">
        <v>51</v>
      </c>
      <c r="I4" s="35">
        <v>302</v>
      </c>
      <c r="J4" s="36">
        <v>345</v>
      </c>
      <c r="K4" s="37">
        <v>302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53</v>
      </c>
      <c r="G5" s="25">
        <v>241</v>
      </c>
      <c r="H5" s="25">
        <v>53</v>
      </c>
      <c r="I5" s="35">
        <v>235</v>
      </c>
      <c r="J5" s="36">
        <v>285</v>
      </c>
      <c r="K5" s="37">
        <v>235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14</v>
      </c>
      <c r="J6" s="36">
        <v>19</v>
      </c>
      <c r="K6" s="37">
        <v>14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55</v>
      </c>
      <c r="G7" s="25">
        <v>188</v>
      </c>
      <c r="H7" s="25">
        <v>55</v>
      </c>
      <c r="I7" s="35">
        <v>287</v>
      </c>
      <c r="J7" s="36">
        <v>438</v>
      </c>
      <c r="K7" s="37">
        <v>287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97</v>
      </c>
      <c r="G9" s="25">
        <v>393</v>
      </c>
      <c r="H9" s="25">
        <v>97</v>
      </c>
      <c r="I9" s="35">
        <v>280</v>
      </c>
      <c r="J9" s="36">
        <v>371</v>
      </c>
      <c r="K9" s="37">
        <v>280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44</v>
      </c>
      <c r="G10" s="25">
        <v>125</v>
      </c>
      <c r="H10" s="25">
        <v>44</v>
      </c>
      <c r="I10" s="35">
        <v>241</v>
      </c>
      <c r="J10" s="36">
        <v>358</v>
      </c>
      <c r="K10" s="37">
        <v>241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300</v>
      </c>
      <c r="G24" s="73">
        <f t="shared" si="0"/>
        <v>1130</v>
      </c>
      <c r="H24" s="73">
        <f t="shared" si="0"/>
        <v>300</v>
      </c>
      <c r="I24" s="73">
        <f t="shared" si="0"/>
        <v>1359</v>
      </c>
      <c r="J24" s="73">
        <f t="shared" si="0"/>
        <v>1816</v>
      </c>
      <c r="K24" s="74">
        <f t="shared" si="0"/>
        <v>1359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Y10" sqref="Y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415</v>
      </c>
      <c r="G4" s="29">
        <v>929</v>
      </c>
      <c r="H4" s="29">
        <v>415</v>
      </c>
      <c r="I4" s="32">
        <v>111</v>
      </c>
      <c r="J4" s="33">
        <v>152</v>
      </c>
      <c r="K4" s="34">
        <v>111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339</v>
      </c>
      <c r="G5" s="25">
        <v>841</v>
      </c>
      <c r="H5" s="25">
        <v>339</v>
      </c>
      <c r="I5" s="35">
        <v>90</v>
      </c>
      <c r="J5" s="36">
        <v>42</v>
      </c>
      <c r="K5" s="37">
        <v>90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13</v>
      </c>
      <c r="G6" s="25">
        <v>24</v>
      </c>
      <c r="H6" s="25">
        <v>13</v>
      </c>
      <c r="I6" s="35">
        <v>3</v>
      </c>
      <c r="J6" s="36">
        <v>4</v>
      </c>
      <c r="K6" s="37">
        <v>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320</v>
      </c>
      <c r="G7" s="25">
        <v>802</v>
      </c>
      <c r="H7" s="25">
        <v>320</v>
      </c>
      <c r="I7" s="35">
        <v>68</v>
      </c>
      <c r="J7" s="36">
        <v>104</v>
      </c>
      <c r="K7" s="37">
        <v>68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382</v>
      </c>
      <c r="G9" s="25">
        <v>983</v>
      </c>
      <c r="H9" s="25">
        <v>382</v>
      </c>
      <c r="I9" s="35">
        <v>57</v>
      </c>
      <c r="J9" s="36">
        <v>84</v>
      </c>
      <c r="K9" s="37">
        <v>57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224</v>
      </c>
      <c r="G10" s="25">
        <v>531</v>
      </c>
      <c r="H10" s="25">
        <v>224</v>
      </c>
      <c r="I10" s="35">
        <v>48</v>
      </c>
      <c r="J10" s="36">
        <v>96</v>
      </c>
      <c r="K10" s="37">
        <v>48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1693</v>
      </c>
      <c r="G24" s="73">
        <f t="shared" si="0"/>
        <v>4110</v>
      </c>
      <c r="H24" s="73">
        <f t="shared" si="0"/>
        <v>1693</v>
      </c>
      <c r="I24" s="73">
        <f t="shared" si="0"/>
        <v>377</v>
      </c>
      <c r="J24" s="73">
        <f t="shared" si="0"/>
        <v>482</v>
      </c>
      <c r="K24" s="74">
        <f t="shared" si="0"/>
        <v>377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F10" sqref="F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7</v>
      </c>
      <c r="G4" s="25">
        <v>15</v>
      </c>
      <c r="H4" s="25">
        <v>7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7</v>
      </c>
      <c r="G5" s="25">
        <v>21</v>
      </c>
      <c r="H5" s="25">
        <v>7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8</v>
      </c>
      <c r="G7" s="25">
        <v>20</v>
      </c>
      <c r="H7" s="25">
        <v>8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6</v>
      </c>
      <c r="G9" s="25">
        <v>21</v>
      </c>
      <c r="H9" s="25">
        <v>6</v>
      </c>
      <c r="I9" s="35">
        <v>3</v>
      </c>
      <c r="J9" s="36">
        <v>3</v>
      </c>
      <c r="K9" s="37">
        <v>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2</v>
      </c>
      <c r="J10" s="36">
        <v>6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29</v>
      </c>
      <c r="G24" s="73">
        <f t="shared" si="0"/>
        <v>79</v>
      </c>
      <c r="H24" s="73">
        <f t="shared" si="0"/>
        <v>29</v>
      </c>
      <c r="I24" s="73">
        <f t="shared" si="0"/>
        <v>7</v>
      </c>
      <c r="J24" s="73">
        <f t="shared" si="0"/>
        <v>11</v>
      </c>
      <c r="K24" s="74">
        <f t="shared" si="0"/>
        <v>7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F7" sqref="F7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6" width="8.625" style="20" customWidth="1"/>
    <col min="7" max="7" width="8.375" style="20" customWidth="1"/>
    <col min="8" max="8" width="8.125" style="20" customWidth="1"/>
    <col min="9" max="10" width="6.625" style="20" hidden="1" customWidth="1"/>
    <col min="11" max="11" width="8.125" style="20" hidden="1" customWidth="1"/>
    <col min="12" max="12" width="6.625" style="20" hidden="1" customWidth="1"/>
    <col min="13" max="13" width="7.625" style="20" hidden="1" customWidth="1"/>
    <col min="14" max="14" width="6.625" style="20" hidden="1" customWidth="1"/>
    <col min="15" max="15" width="8.50390625" style="20" hidden="1" customWidth="1"/>
    <col min="16" max="16" width="6.625" style="20" hidden="1" customWidth="1"/>
    <col min="17" max="18" width="0" style="20" hidden="1" customWidth="1"/>
    <col min="19" max="19" width="11.5039062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6</v>
      </c>
      <c r="G4" s="25">
        <v>8</v>
      </c>
      <c r="H4" s="25">
        <v>6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3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3.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3.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3.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3.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4.2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11</v>
      </c>
      <c r="G24" s="73">
        <f t="shared" si="0"/>
        <v>15</v>
      </c>
      <c r="H24" s="73">
        <f t="shared" si="0"/>
        <v>11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5.50390625" style="78" customWidth="1"/>
    <col min="4" max="4" width="6.375" style="78" customWidth="1"/>
    <col min="5" max="5" width="6.625" style="78" customWidth="1"/>
    <col min="6" max="7" width="5.50390625" style="78" customWidth="1"/>
    <col min="8" max="8" width="7.50390625" style="78" customWidth="1"/>
    <col min="9" max="9" width="6.625" style="78" customWidth="1"/>
    <col min="10" max="10" width="5.625" style="78" customWidth="1"/>
    <col min="11" max="11" width="8.125" style="78" bestFit="1" customWidth="1"/>
    <col min="12" max="12" width="7.50390625" style="78" customWidth="1"/>
    <col min="13" max="14" width="6.625" style="78" hidden="1" customWidth="1"/>
    <col min="15" max="15" width="8.125" style="78" hidden="1" customWidth="1"/>
    <col min="16" max="16" width="6.625" style="78" hidden="1" customWidth="1"/>
    <col min="17" max="17" width="7.625" style="78" hidden="1" customWidth="1"/>
    <col min="18" max="18" width="6.625" style="78" hidden="1" customWidth="1"/>
    <col min="19" max="19" width="8.50390625" style="78" hidden="1" customWidth="1"/>
    <col min="20" max="20" width="6.625" style="78" hidden="1" customWidth="1"/>
    <col min="21" max="22" width="0" style="78" hidden="1" customWidth="1"/>
    <col min="23" max="23" width="11.50390625" style="78" hidden="1" customWidth="1"/>
    <col min="24" max="24" width="7.375" style="78" customWidth="1"/>
    <col min="25" max="25" width="5.125" style="78" customWidth="1"/>
    <col min="26" max="26" width="6.625" style="78" customWidth="1"/>
    <col min="27" max="28" width="7.50390625" style="78" customWidth="1"/>
    <col min="29" max="29" width="5.125" style="78" customWidth="1"/>
    <col min="30" max="30" width="6.125" style="78" customWidth="1"/>
    <col min="31" max="34" width="7.50390625" style="78" customWidth="1"/>
    <col min="35" max="35" width="9.5039062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353</v>
      </c>
      <c r="G4" s="88">
        <f>IF(C4&lt;&gt;"",('Кримінальн справи'!G4+'Кримінальн справи'!J4),"")</f>
        <v>528</v>
      </c>
      <c r="H4" s="88">
        <f>IF(D4&lt;&gt;"",('Кримінальн справи'!H4+'Кримінальн справи'!K4),"")</f>
        <v>353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526</v>
      </c>
      <c r="K4" s="91">
        <f>IF(C4&lt;&gt;"",('Цивільні справи'!G4+'Цивільні справи'!J4),"")</f>
        <v>1081</v>
      </c>
      <c r="L4" s="91">
        <f>IF(D4&lt;&gt;"",('Цивільні справи'!H4+'Цивільні справи'!K4),"")</f>
        <v>526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8</v>
      </c>
      <c r="Z4" s="91">
        <f>IF(C4&lt;&gt;"",('Адміністративні справи'!G4+'Адміністративні справи'!J4),"")</f>
        <v>16</v>
      </c>
      <c r="AA4" s="91">
        <f>IF(D4&lt;&gt;"",('Адміністративні справи'!H4+'Адміністративні справи'!K4),"")</f>
        <v>8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6</v>
      </c>
      <c r="AD4" s="91">
        <f>IF(C4&lt;&gt;"",('Справи про адмінправопорушення'!G4),"")</f>
        <v>8</v>
      </c>
      <c r="AE4" s="91">
        <f>IF(D4&lt;&gt;"",('Справи про адмінправопорушення'!H4),"")</f>
        <v>6</v>
      </c>
      <c r="AF4" s="94">
        <f>IF((AND(B4&lt;&gt;"",AC4&lt;&gt;0))&lt;&gt;TRUE,IF((AND(B4&lt;&gt;"",AC4=0))=TRUE,0,""),AE4/AC4)</f>
        <v>1</v>
      </c>
      <c r="AG4" s="133">
        <f>IF(B4&lt;&gt;"",F4+J4+Y4+AC4,"")</f>
        <v>893</v>
      </c>
      <c r="AH4" s="133">
        <f>IF(B4&lt;&gt;"",H4+L4+AA4+AE4,"")</f>
        <v>893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288</v>
      </c>
      <c r="G5" s="97">
        <f>IF(C5&lt;&gt;"",('Кримінальн справи'!G5+'Кримінальн справи'!J5),"")</f>
        <v>526</v>
      </c>
      <c r="H5" s="97">
        <f>IF(D5&lt;&gt;"",('Кримінальн справи'!H5+'Кримінальн справи'!K5),"")</f>
        <v>288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429</v>
      </c>
      <c r="K5" s="100">
        <f>IF(C5&lt;&gt;"",('Цивільні справи'!G5+'Цивільні справи'!J5),"")</f>
        <v>883</v>
      </c>
      <c r="L5" s="100">
        <f>IF(D5&lt;&gt;"",('Цивільні справи'!H5+'Цивільні справи'!K5),"")</f>
        <v>429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8</v>
      </c>
      <c r="Z5" s="100">
        <f>IF(C5&lt;&gt;"",('Адміністративні справи'!G5+'Адміністративні справи'!J5),"")</f>
        <v>22</v>
      </c>
      <c r="AA5" s="100">
        <f>IF(D5&lt;&gt;"",('Адміністративні справи'!H5+'Адміністративні справи'!K5),"")</f>
        <v>8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726</v>
      </c>
      <c r="AH5" s="134">
        <f aca="true" t="shared" si="3" ref="AH5:AH23">IF(B5&lt;&gt;"",H5+L5+AA5+AE5,"")</f>
        <v>726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14</v>
      </c>
      <c r="G6" s="97">
        <f>IF(C6&lt;&gt;"",('Кримінальн справи'!G6+'Кримінальн справи'!J6),"")</f>
        <v>19</v>
      </c>
      <c r="H6" s="97">
        <f>IF(D6&lt;&gt;"",('Кримінальн справи'!H6+'Кримінальн справи'!K6),"")</f>
        <v>14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16</v>
      </c>
      <c r="K6" s="100">
        <f>IF(C6&lt;&gt;"",('Цивільні справи'!G6+'Цивільні справи'!J6),"")</f>
        <v>28</v>
      </c>
      <c r="L6" s="100">
        <f>IF(D6&lt;&gt;"",('Цивільні справи'!H6+'Цивільні справи'!K6),"")</f>
        <v>16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30</v>
      </c>
      <c r="AH6" s="134">
        <f t="shared" si="3"/>
        <v>30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342</v>
      </c>
      <c r="G7" s="97">
        <f>IF(C7&lt;&gt;"",('Кримінальн справи'!G7+'Кримінальн справи'!J7),"")</f>
        <v>626</v>
      </c>
      <c r="H7" s="97">
        <f>IF(D7&lt;&gt;"",('Кримінальн справи'!H7+'Кримінальн справи'!K7),"")</f>
        <v>342</v>
      </c>
      <c r="I7" s="98">
        <f t="shared" si="1"/>
        <v>1</v>
      </c>
      <c r="J7" s="99">
        <f>IF(B7&lt;&gt;"",('Цивільні справи'!F7+'Цивільні справи'!I7),"")</f>
        <v>388</v>
      </c>
      <c r="K7" s="100">
        <f>IF(C7&lt;&gt;"",('Цивільні справи'!G7+'Цивільні справи'!J7),"")</f>
        <v>906</v>
      </c>
      <c r="L7" s="100">
        <f>IF(D7&lt;&gt;"",('Цивільні справи'!H7+'Цивільні справи'!K7),"")</f>
        <v>388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8</v>
      </c>
      <c r="Z7" s="100">
        <f>IF(C7&lt;&gt;"",('Адміністративні справи'!G7+'Адміністративні справи'!J7),"")</f>
        <v>20</v>
      </c>
      <c r="AA7" s="100">
        <f>IF(D7&lt;&gt;"",('Адміністративні справи'!H7+'Адміністративні справи'!K7),"")</f>
        <v>8</v>
      </c>
      <c r="AB7" s="98">
        <f t="shared" si="0"/>
        <v>1</v>
      </c>
      <c r="AC7" s="99">
        <f>IF(B7&lt;&gt;"",('Справи про адмінправопорушення'!F7),"")</f>
        <v>1</v>
      </c>
      <c r="AD7" s="100">
        <f>IF(C7&lt;&gt;"",('Справи про адмінправопорушення'!G7),"")</f>
        <v>1</v>
      </c>
      <c r="AE7" s="100">
        <f>IF(D7&lt;&gt;"",('Справи про адмінправопорушення'!H7),"")</f>
        <v>1</v>
      </c>
      <c r="AF7" s="128">
        <f aca="true" t="shared" si="6" ref="AF7:AF23">IF((AND(B7&lt;&gt;"",AC7&lt;&gt;0))&lt;&gt;TRUE,IF((AND(B7&lt;&gt;"",AC7=0))=TRUE,0,""),AE7/AC7)</f>
        <v>1</v>
      </c>
      <c r="AG7" s="134">
        <f t="shared" si="2"/>
        <v>739</v>
      </c>
      <c r="AH7" s="134">
        <f t="shared" si="3"/>
        <v>739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377</v>
      </c>
      <c r="G9" s="97">
        <f>IF(C9&lt;&gt;"",('Кримінальн справи'!G9+'Кримінальн справи'!J9),"")</f>
        <v>764</v>
      </c>
      <c r="H9" s="97">
        <f>IF(D9&lt;&gt;"",('Кримінальн справи'!H9+'Кримінальн справи'!K9),"")</f>
        <v>377</v>
      </c>
      <c r="I9" s="98">
        <f t="shared" si="1"/>
        <v>1</v>
      </c>
      <c r="J9" s="99">
        <f>IF(B9&lt;&gt;"",('Цивільні справи'!F9+'Цивільні справи'!I9),"")</f>
        <v>439</v>
      </c>
      <c r="K9" s="100">
        <f>IF(C9&lt;&gt;"",('Цивільні справи'!G9+'Цивільні справи'!J9),"")</f>
        <v>1067</v>
      </c>
      <c r="L9" s="100">
        <f>IF(D9&lt;&gt;"",('Цивільні справи'!H9+'Цивільні справи'!K9),"")</f>
        <v>439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9</v>
      </c>
      <c r="Z9" s="100">
        <f>IF(C9&lt;&gt;"",('Адміністративні справи'!G9+'Адміністративні справи'!J9),"")</f>
        <v>24</v>
      </c>
      <c r="AA9" s="100">
        <f>IF(D9&lt;&gt;"",('Адміністративні справи'!H9+'Адміністративні справи'!K9),"")</f>
        <v>9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826</v>
      </c>
      <c r="AH9" s="134">
        <f t="shared" si="3"/>
        <v>826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285</v>
      </c>
      <c r="G10" s="97">
        <f>IF(C10&lt;&gt;"",('Кримінальн справи'!G10+'Кримінальн справи'!J10),"")</f>
        <v>483</v>
      </c>
      <c r="H10" s="97">
        <f>IF(D10&lt;&gt;"",('Кримінальн справи'!H10+'Кримінальн справи'!K10),"")</f>
        <v>285</v>
      </c>
      <c r="I10" s="98">
        <f t="shared" si="1"/>
        <v>1</v>
      </c>
      <c r="J10" s="99">
        <f>IF(B10&lt;&gt;"",('Цивільні справи'!F10+'Цивільні справи'!I10),"")</f>
        <v>272</v>
      </c>
      <c r="K10" s="100">
        <f>IF(C10&lt;&gt;"",('Цивільні справи'!G10+'Цивільні справи'!J10),"")</f>
        <v>627</v>
      </c>
      <c r="L10" s="100">
        <f>IF(D10&lt;&gt;"",('Цивільні справи'!H10+'Цивільні справи'!K10),"")</f>
        <v>272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3</v>
      </c>
      <c r="Z10" s="100">
        <f>IF(C10&lt;&gt;"",('Адміністративні справи'!G10+'Адміністративні справи'!J10),"")</f>
        <v>8</v>
      </c>
      <c r="AA10" s="100">
        <f>IF(D10&lt;&gt;"",('Адміністративні справи'!H10+'Адміністративні справи'!K10),"")</f>
        <v>3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3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562</v>
      </c>
      <c r="AH10" s="134">
        <f t="shared" si="3"/>
        <v>562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3.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3.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3.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3.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4.2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1659</v>
      </c>
      <c r="G24" s="111">
        <f t="shared" si="7"/>
        <v>2946</v>
      </c>
      <c r="H24" s="111">
        <f t="shared" si="7"/>
        <v>1659</v>
      </c>
      <c r="I24" s="112">
        <f>H24/F24</f>
        <v>1</v>
      </c>
      <c r="J24" s="71">
        <f>SUM(J4:J23)</f>
        <v>2070</v>
      </c>
      <c r="K24" s="111">
        <f>SUM(K4:K23)</f>
        <v>4592</v>
      </c>
      <c r="L24" s="113">
        <f>SUM(L4:L23)</f>
        <v>2070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36</v>
      </c>
      <c r="Z24" s="111">
        <f>SUM(Z4:Z23)</f>
        <v>90</v>
      </c>
      <c r="AA24" s="113">
        <f>SUM(AA4:AA23)</f>
        <v>36</v>
      </c>
      <c r="AB24" s="112">
        <f>AA24/Y24</f>
        <v>1</v>
      </c>
      <c r="AC24" s="71">
        <f>SUM(AC4:AC23)</f>
        <v>11</v>
      </c>
      <c r="AD24" s="111">
        <f>SUM(AD4:AD23)</f>
        <v>15</v>
      </c>
      <c r="AE24" s="113">
        <f>SUM(AE4:AE23)</f>
        <v>11</v>
      </c>
      <c r="AF24" s="112">
        <f>AE24/AC24</f>
        <v>1</v>
      </c>
      <c r="AG24" s="127">
        <f>SUM(AG4:AG23)</f>
        <v>3776</v>
      </c>
      <c r="AH24" s="127">
        <f>SUM(AH4:AH23)</f>
        <v>3776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7.875" style="78" customWidth="1"/>
    <col min="4" max="4" width="8.50390625" style="78" customWidth="1"/>
    <col min="5" max="5" width="8.875" style="78" customWidth="1"/>
    <col min="6" max="6" width="6.625" style="78" customWidth="1"/>
    <col min="7" max="7" width="5.625" style="78" customWidth="1"/>
    <col min="8" max="8" width="8.125" style="78" bestFit="1" customWidth="1"/>
    <col min="9" max="9" width="7.50390625" style="78" customWidth="1"/>
    <col min="10" max="11" width="6.625" style="78" hidden="1" customWidth="1"/>
    <col min="12" max="12" width="8.125" style="78" hidden="1" customWidth="1"/>
    <col min="13" max="13" width="6.625" style="78" hidden="1" customWidth="1"/>
    <col min="14" max="14" width="7.625" style="78" hidden="1" customWidth="1"/>
    <col min="15" max="15" width="6.625" style="78" hidden="1" customWidth="1"/>
    <col min="16" max="16" width="8.50390625" style="78" hidden="1" customWidth="1"/>
    <col min="17" max="17" width="6.625" style="78" hidden="1" customWidth="1"/>
    <col min="18" max="19" width="0" style="78" hidden="1" customWidth="1"/>
    <col min="20" max="20" width="11.50390625" style="78" hidden="1" customWidth="1"/>
    <col min="21" max="21" width="7.375" style="78" customWidth="1"/>
    <col min="22" max="22" width="5.125" style="78" customWidth="1"/>
    <col min="23" max="23" width="6.625" style="78" customWidth="1"/>
    <col min="24" max="25" width="7.50390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51</v>
      </c>
      <c r="D4" s="88">
        <f>IF(B4&lt;&gt;"",'Кримінальн справи'!G4,"")</f>
        <v>183</v>
      </c>
      <c r="E4" s="88">
        <f>IF(B4&lt;&gt;"",'Кримінальн справи'!H4,"")</f>
        <v>51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415</v>
      </c>
      <c r="H4" s="91">
        <f>IF(B4&lt;&gt;"",'Цивільні справи'!G4,"")</f>
        <v>929</v>
      </c>
      <c r="I4" s="91">
        <f>IF(B4&lt;&gt;"",'Цивільні справи'!H4,"")</f>
        <v>415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7</v>
      </c>
      <c r="W4" s="91">
        <f>IF(B4&lt;&gt;"",'Адміністративні справи'!G4,"")</f>
        <v>15</v>
      </c>
      <c r="X4" s="91">
        <f>IF(B4&lt;&gt;"",'Адміністративні справи'!H4,"")</f>
        <v>7</v>
      </c>
      <c r="Y4" s="94">
        <f>IF((AND(B4&lt;&gt;"",V4&lt;&gt;0))&lt;&gt;TRUE,IF((AND(B4&lt;&gt;"",V4=0))=TRUE,0,""),X4/V4)</f>
        <v>1</v>
      </c>
      <c r="Z4" s="136">
        <f>IF(B4&lt;&gt;"",C4+G4+V4,"")</f>
        <v>473</v>
      </c>
      <c r="AA4" s="137">
        <f>IF(B4&lt;&gt;"",E4+I4+X4,"")</f>
        <v>473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53</v>
      </c>
      <c r="D5" s="97">
        <f>IF(B5&lt;&gt;"",'Кримінальн справи'!G5,"")</f>
        <v>241</v>
      </c>
      <c r="E5" s="97">
        <f>IF(B5&lt;&gt;"",'Кримінальн справи'!H5,"")</f>
        <v>53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339</v>
      </c>
      <c r="H5" s="100">
        <f>IF(B5&lt;&gt;"",'Цивільні справи'!G5,"")</f>
        <v>841</v>
      </c>
      <c r="I5" s="100">
        <f>IF(B5&lt;&gt;"",'Цивільні справи'!H5,"")</f>
        <v>339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7</v>
      </c>
      <c r="W5" s="100">
        <f>IF(B5&lt;&gt;"",'Адміністративні справи'!G5,"")</f>
        <v>21</v>
      </c>
      <c r="X5" s="100">
        <f>IF(B5&lt;&gt;"",'Адміністративні справи'!H5,"")</f>
        <v>7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399</v>
      </c>
      <c r="AA5" s="132">
        <f aca="true" t="shared" si="4" ref="AA5:AA23">IF(B5&lt;&gt;"",E5+I5+X5,"")</f>
        <v>399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13</v>
      </c>
      <c r="H6" s="100">
        <f>IF(B6&lt;&gt;"",'Цивільні справи'!G6,"")</f>
        <v>24</v>
      </c>
      <c r="I6" s="100">
        <f>IF(B6&lt;&gt;"",'Цивільні справи'!H6,"")</f>
        <v>13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13</v>
      </c>
      <c r="AA6" s="132">
        <f t="shared" si="4"/>
        <v>13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55</v>
      </c>
      <c r="D7" s="97">
        <f>IF(B7&lt;&gt;"",'Кримінальн справи'!G7,"")</f>
        <v>188</v>
      </c>
      <c r="E7" s="97">
        <f>IF(B7&lt;&gt;"",'Кримінальн справи'!H7,"")</f>
        <v>55</v>
      </c>
      <c r="F7" s="98">
        <f t="shared" si="0"/>
        <v>1</v>
      </c>
      <c r="G7" s="99">
        <f>IF(B7&lt;&gt;"",'Цивільні справи'!F7,"")</f>
        <v>320</v>
      </c>
      <c r="H7" s="100">
        <f>IF(B7&lt;&gt;"",'Цивільні справи'!G7,"")</f>
        <v>802</v>
      </c>
      <c r="I7" s="100">
        <f>IF(B7&lt;&gt;"",'Цивільні справи'!H7,"")</f>
        <v>320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8</v>
      </c>
      <c r="W7" s="100">
        <f>IF(B7&lt;&gt;"",'Адміністративні справи'!G7,"")</f>
        <v>20</v>
      </c>
      <c r="X7" s="100">
        <f>IF(B7&lt;&gt;"",'Адміністративні справи'!H7,"")</f>
        <v>8</v>
      </c>
      <c r="Y7" s="128">
        <f t="shared" si="2"/>
        <v>1</v>
      </c>
      <c r="Z7" s="138">
        <f t="shared" si="3"/>
        <v>383</v>
      </c>
      <c r="AA7" s="132">
        <f t="shared" si="4"/>
        <v>383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97</v>
      </c>
      <c r="D9" s="97">
        <f>IF(B9&lt;&gt;"",'Кримінальн справи'!G9,"")</f>
        <v>393</v>
      </c>
      <c r="E9" s="97">
        <f>IF(B9&lt;&gt;"",'Кримінальн справи'!H9,"")</f>
        <v>97</v>
      </c>
      <c r="F9" s="98">
        <f t="shared" si="0"/>
        <v>1</v>
      </c>
      <c r="G9" s="99">
        <f>IF(B9&lt;&gt;"",'Цивільні справи'!F9,"")</f>
        <v>382</v>
      </c>
      <c r="H9" s="100">
        <f>IF(B9&lt;&gt;"",'Цивільні справи'!G9,"")</f>
        <v>983</v>
      </c>
      <c r="I9" s="100">
        <f>IF(B9&lt;&gt;"",'Цивільні справи'!H9,"")</f>
        <v>382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6</v>
      </c>
      <c r="W9" s="100">
        <f>IF(B9&lt;&gt;"",'Адміністративні справи'!G9,"")</f>
        <v>21</v>
      </c>
      <c r="X9" s="100">
        <f>IF(B9&lt;&gt;"",'Адміністративні справи'!H9,"")</f>
        <v>6</v>
      </c>
      <c r="Y9" s="128">
        <f t="shared" si="2"/>
        <v>1</v>
      </c>
      <c r="Z9" s="138">
        <f t="shared" si="3"/>
        <v>485</v>
      </c>
      <c r="AA9" s="132">
        <f t="shared" si="4"/>
        <v>485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44</v>
      </c>
      <c r="D10" s="97">
        <f>IF(B10&lt;&gt;"",'Кримінальн справи'!G10,"")</f>
        <v>125</v>
      </c>
      <c r="E10" s="97">
        <f>IF(B10&lt;&gt;"",'Кримінальн справи'!H10,"")</f>
        <v>44</v>
      </c>
      <c r="F10" s="98">
        <f t="shared" si="0"/>
        <v>1</v>
      </c>
      <c r="G10" s="99">
        <f>IF(B10&lt;&gt;"",'Цивільні справи'!F10,"")</f>
        <v>224</v>
      </c>
      <c r="H10" s="100">
        <f>IF(B10&lt;&gt;"",'Цивільні справи'!G10,"")</f>
        <v>531</v>
      </c>
      <c r="I10" s="100">
        <f>IF(B10&lt;&gt;"",'Цивільні справи'!H10,"")</f>
        <v>224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269</v>
      </c>
      <c r="AA10" s="132">
        <f t="shared" si="4"/>
        <v>269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3.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3.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3.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3.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4.2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300</v>
      </c>
      <c r="D24" s="121">
        <f>SUM(D4:D23)</f>
        <v>1130</v>
      </c>
      <c r="E24" s="121">
        <f>SUM(E4:E23)</f>
        <v>300</v>
      </c>
      <c r="F24" s="122">
        <f>E24/C24</f>
        <v>1</v>
      </c>
      <c r="G24" s="120">
        <f>SUM(G4:G23)</f>
        <v>1693</v>
      </c>
      <c r="H24" s="121">
        <f>SUM(H4:H23)</f>
        <v>4110</v>
      </c>
      <c r="I24" s="123">
        <f>SUM(I4:I23)</f>
        <v>1693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29</v>
      </c>
      <c r="W24" s="121">
        <f>SUM(W4:W23)</f>
        <v>79</v>
      </c>
      <c r="X24" s="123">
        <f>SUM(X4:X23)</f>
        <v>29</v>
      </c>
      <c r="Y24" s="122">
        <f>X24/V24</f>
        <v>1</v>
      </c>
      <c r="Z24" s="127">
        <f>SUM(Z4:Z23)</f>
        <v>2022</v>
      </c>
      <c r="AA24" s="127">
        <f>SUM(AA4:AA23)</f>
        <v>2022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7" sqref="A7:G7"/>
    </sheetView>
  </sheetViews>
  <sheetFormatPr defaultColWidth="9.1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375" style="48" customWidth="1"/>
    <col min="8" max="16384" width="9.125" style="48" customWidth="1"/>
  </cols>
  <sheetData>
    <row r="1" spans="1:7" ht="1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46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45</v>
      </c>
      <c r="B15" s="223"/>
      <c r="C15" s="224" t="s">
        <v>44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43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User</cp:lastModifiedBy>
  <cp:lastPrinted>2020-09-02T11:31:33Z</cp:lastPrinted>
  <dcterms:created xsi:type="dcterms:W3CDTF">2013-02-04T07:20:24Z</dcterms:created>
  <dcterms:modified xsi:type="dcterms:W3CDTF">2020-11-04T09:52:34Z</dcterms:modified>
  <cp:category/>
  <cp:version/>
  <cp:contentType/>
  <cp:contentStatus/>
</cp:coreProperties>
</file>