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0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calcMode="manual"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<sst xmlns="http://schemas.openxmlformats.org/spreadsheetml/2006/main" count="191" uniqueCount="47">
  <si>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</si>
  <si>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</si>
  <si>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</si>
  <si>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</si>
  <si>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</si>
  <si>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</si>
  <si>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</si>
  <si>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</si>
  <si>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</si>
  <si>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</si>
  <si>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</si>
  <si>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</si>
  <si>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</si>
  <si>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</si>
  <si>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</si>
  <si>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</si>
  <si>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</si>
  <si>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</si>
  <si>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</si>
  <si>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</si>
  <si>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</si>
  <si>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</si>
  <si>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</si>
  <si>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</si>
  <si>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</si>
  <si>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</si>
  <si>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</si>
  <si>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</si>
  <si>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</si>
  <si>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</si>
  <si>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</si>
  <si>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</si>
  <si>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</si>
  <si>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</si>
  <si>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</si>
  <si>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</si>
  <si>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</si>
  <si>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</si>
  <si>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</si>
  <si>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</si>
  <si>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</si>
  <si>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</si>
  <si>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</si>
  <si>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Сидоренко К.В.</t>
  </si>
  <si>
    <t>Сац О.О.</t>
  </si>
  <si>
    <t>Керівник апарату</t>
  </si>
  <si>
    <t>за         01.01-30.11.2020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</si>
</sst>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Z10" sqref="Z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53</v>
      </c>
      <c r="G4" s="25">
        <v>201</v>
      </c>
      <c r="H4" s="25">
        <v>53</v>
      </c>
      <c r="I4" s="35">
        <v>347</v>
      </c>
      <c r="J4" s="36">
        <v>399</v>
      </c>
      <c r="K4" s="37">
        <v>347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57</v>
      </c>
      <c r="G5" s="25">
        <v>277</v>
      </c>
      <c r="H5" s="25">
        <v>57</v>
      </c>
      <c r="I5" s="35">
        <v>305</v>
      </c>
      <c r="J5" s="36">
        <v>359</v>
      </c>
      <c r="K5" s="37">
        <v>305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3</v>
      </c>
      <c r="G6" s="25">
        <v>7</v>
      </c>
      <c r="H6" s="25">
        <v>3</v>
      </c>
      <c r="I6" s="35">
        <v>29</v>
      </c>
      <c r="J6" s="36">
        <v>38</v>
      </c>
      <c r="K6" s="37">
        <v>29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55</v>
      </c>
      <c r="G7" s="25">
        <v>188</v>
      </c>
      <c r="H7" s="25">
        <v>55</v>
      </c>
      <c r="I7" s="35">
        <v>289</v>
      </c>
      <c r="J7" s="36">
        <v>440</v>
      </c>
      <c r="K7" s="37">
        <v>289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98</v>
      </c>
      <c r="G9" s="25">
        <v>396</v>
      </c>
      <c r="H9" s="25">
        <v>98</v>
      </c>
      <c r="I9" s="35">
        <v>282</v>
      </c>
      <c r="J9" s="36">
        <v>374</v>
      </c>
      <c r="K9" s="37">
        <v>282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47</v>
      </c>
      <c r="G10" s="25">
        <v>135</v>
      </c>
      <c r="H10" s="25">
        <v>47</v>
      </c>
      <c r="I10" s="35">
        <v>259</v>
      </c>
      <c r="J10" s="36">
        <v>380</v>
      </c>
      <c r="K10" s="37">
        <v>259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313</v>
      </c>
      <c r="G24" s="73">
        <f t="shared" si="0"/>
        <v>1204</v>
      </c>
      <c r="H24" s="73">
        <f t="shared" si="0"/>
        <v>313</v>
      </c>
      <c r="I24" s="73">
        <f t="shared" si="0"/>
        <v>1511</v>
      </c>
      <c r="J24" s="73">
        <f t="shared" si="0"/>
        <v>1990</v>
      </c>
      <c r="K24" s="74">
        <f t="shared" si="0"/>
        <v>1511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3">
      <selection activeCell="Z10" sqref="Z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465</v>
      </c>
      <c r="G4" s="29">
        <v>1043</v>
      </c>
      <c r="H4" s="29">
        <v>465</v>
      </c>
      <c r="I4" s="32">
        <v>125</v>
      </c>
      <c r="J4" s="33">
        <v>170</v>
      </c>
      <c r="K4" s="34">
        <v>125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383</v>
      </c>
      <c r="G5" s="25">
        <v>948</v>
      </c>
      <c r="H5" s="25">
        <v>383</v>
      </c>
      <c r="I5" s="35">
        <v>104</v>
      </c>
      <c r="J5" s="36">
        <v>159</v>
      </c>
      <c r="K5" s="37">
        <v>104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39</v>
      </c>
      <c r="G6" s="25">
        <v>60</v>
      </c>
      <c r="H6" s="25">
        <v>39</v>
      </c>
      <c r="I6" s="35">
        <v>9</v>
      </c>
      <c r="J6" s="36">
        <v>10</v>
      </c>
      <c r="K6" s="37">
        <v>9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332</v>
      </c>
      <c r="G7" s="25">
        <v>851</v>
      </c>
      <c r="H7" s="25">
        <v>331</v>
      </c>
      <c r="I7" s="35">
        <v>69</v>
      </c>
      <c r="J7" s="36">
        <v>105</v>
      </c>
      <c r="K7" s="37">
        <v>69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408</v>
      </c>
      <c r="G9" s="25">
        <v>1064</v>
      </c>
      <c r="H9" s="25">
        <v>408</v>
      </c>
      <c r="I9" s="35">
        <v>58</v>
      </c>
      <c r="J9" s="36">
        <v>86</v>
      </c>
      <c r="K9" s="37">
        <v>58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258</v>
      </c>
      <c r="G10" s="25">
        <v>612</v>
      </c>
      <c r="H10" s="25">
        <v>258</v>
      </c>
      <c r="I10" s="35">
        <v>55</v>
      </c>
      <c r="J10" s="36">
        <v>109</v>
      </c>
      <c r="K10" s="37">
        <v>55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1885</v>
      </c>
      <c r="G24" s="73">
        <f t="shared" si="0"/>
        <v>4578</v>
      </c>
      <c r="H24" s="73">
        <f t="shared" si="0"/>
        <v>1884</v>
      </c>
      <c r="I24" s="73">
        <f t="shared" si="0"/>
        <v>420</v>
      </c>
      <c r="J24" s="73">
        <f t="shared" si="0"/>
        <v>639</v>
      </c>
      <c r="K24" s="74">
        <f t="shared" si="0"/>
        <v>420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Y13" sqref="Y13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8</v>
      </c>
      <c r="G4" s="25">
        <v>17</v>
      </c>
      <c r="H4" s="25">
        <v>8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9</v>
      </c>
      <c r="G5" s="25">
        <v>25</v>
      </c>
      <c r="H5" s="25">
        <v>9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8</v>
      </c>
      <c r="G7" s="25">
        <v>20</v>
      </c>
      <c r="H7" s="25">
        <v>8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6</v>
      </c>
      <c r="G9" s="25">
        <v>21</v>
      </c>
      <c r="H9" s="25">
        <v>6</v>
      </c>
      <c r="I9" s="35">
        <v>3</v>
      </c>
      <c r="J9" s="36">
        <v>3</v>
      </c>
      <c r="K9" s="37">
        <v>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</v>
      </c>
      <c r="G10" s="25">
        <v>5</v>
      </c>
      <c r="H10" s="25">
        <v>2</v>
      </c>
      <c r="I10" s="35">
        <v>2</v>
      </c>
      <c r="J10" s="36">
        <v>6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33</v>
      </c>
      <c r="G24" s="73">
        <f t="shared" si="0"/>
        <v>88</v>
      </c>
      <c r="H24" s="73">
        <f t="shared" si="0"/>
        <v>33</v>
      </c>
      <c r="I24" s="73">
        <f t="shared" si="0"/>
        <v>8</v>
      </c>
      <c r="J24" s="73">
        <f t="shared" si="0"/>
        <v>12</v>
      </c>
      <c r="K24" s="74">
        <f t="shared" si="0"/>
        <v>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6">
      <selection activeCell="V4" sqref="V4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21</v>
      </c>
      <c r="G4" s="25">
        <v>23</v>
      </c>
      <c r="H4" s="25">
        <v>21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3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26</v>
      </c>
      <c r="G24" s="73">
        <f t="shared" si="0"/>
        <v>30</v>
      </c>
      <c r="H24" s="73">
        <f t="shared" si="0"/>
        <v>26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400</v>
      </c>
      <c r="G4" s="88">
        <f>IF(C4&lt;&gt;"",('Кримінальн справи'!G4+'Кримінальн справи'!J4),"")</f>
        <v>600</v>
      </c>
      <c r="H4" s="88">
        <f>IF(D4&lt;&gt;"",('Кримінальн справи'!H4+'Кримінальн справи'!K4),"")</f>
        <v>400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590</v>
      </c>
      <c r="K4" s="91">
        <f>IF(C4&lt;&gt;"",('Цивільні справи'!G4+'Цивільні справи'!J4),"")</f>
        <v>1213</v>
      </c>
      <c r="L4" s="91">
        <f>IF(D4&lt;&gt;"",('Цивільні справи'!H4+'Цивільні справи'!K4),"")</f>
        <v>590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10</v>
      </c>
      <c r="Z4" s="91">
        <f>IF(C4&lt;&gt;"",('Адміністративні справи'!G4+'Адміністративні справи'!J4),"")</f>
        <v>19</v>
      </c>
      <c r="AA4" s="91">
        <f>IF(D4&lt;&gt;"",('Адміністративні справи'!H4+'Адміністративні справи'!K4),"")</f>
        <v>10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21</v>
      </c>
      <c r="AD4" s="91">
        <f>IF(C4&lt;&gt;"",('Справи про адмінправопорушення'!G4),"")</f>
        <v>23</v>
      </c>
      <c r="AE4" s="91">
        <f>IF(D4&lt;&gt;"",('Справи про адмінправопорушення'!H4),"")</f>
        <v>21</v>
      </c>
      <c r="AF4" s="94">
        <f>IF((AND(B4&lt;&gt;"",AC4&lt;&gt;0))&lt;&gt;TRUE,IF((AND(B4&lt;&gt;"",AC4=0))=TRUE,0,""),AE4/AC4)</f>
        <v>1</v>
      </c>
      <c r="AG4" s="133">
        <f>IF(B4&lt;&gt;"",F4+J4+Y4+AC4,"")</f>
        <v>1021</v>
      </c>
      <c r="AH4" s="133">
        <f>IF(B4&lt;&gt;"",H4+L4+AA4+AE4,"")</f>
        <v>1021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362</v>
      </c>
      <c r="G5" s="97">
        <f>IF(C5&lt;&gt;"",('Кримінальн справи'!G5+'Кримінальн справи'!J5),"")</f>
        <v>636</v>
      </c>
      <c r="H5" s="97">
        <f>IF(D5&lt;&gt;"",('Кримінальн справи'!H5+'Кримінальн справи'!K5),"")</f>
        <v>362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487</v>
      </c>
      <c r="K5" s="100">
        <f>IF(C5&lt;&gt;"",('Цивільні справи'!G5+'Цивільні справи'!J5),"")</f>
        <v>1107</v>
      </c>
      <c r="L5" s="100">
        <f>IF(D5&lt;&gt;"",('Цивільні справи'!H5+'Цивільні справи'!K5),"")</f>
        <v>487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10</v>
      </c>
      <c r="Z5" s="100">
        <f>IF(C5&lt;&gt;"",('Адміністративні справи'!G5+'Адміністративні справи'!J5),"")</f>
        <v>26</v>
      </c>
      <c r="AA5" s="100">
        <f>IF(D5&lt;&gt;"",('Адміністративні справи'!H5+'Адміністративні справи'!K5),"")</f>
        <v>10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860</v>
      </c>
      <c r="AH5" s="134">
        <f aca="true" t="shared" si="3" ref="AH5:AH23">IF(B5&lt;&gt;"",H5+L5+AA5+AE5,"")</f>
        <v>860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32</v>
      </c>
      <c r="G6" s="97">
        <f>IF(C6&lt;&gt;"",('Кримінальн справи'!G6+'Кримінальн справи'!J6),"")</f>
        <v>45</v>
      </c>
      <c r="H6" s="97">
        <f>IF(D6&lt;&gt;"",('Кримінальн справи'!H6+'Кримінальн справи'!K6),"")</f>
        <v>32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48</v>
      </c>
      <c r="K6" s="100">
        <f>IF(C6&lt;&gt;"",('Цивільні справи'!G6+'Цивільні справи'!J6),"")</f>
        <v>70</v>
      </c>
      <c r="L6" s="100">
        <f>IF(D6&lt;&gt;"",('Цивільні справи'!H6+'Цивільні справи'!K6),"")</f>
        <v>48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80</v>
      </c>
      <c r="AH6" s="134">
        <f t="shared" si="3"/>
        <v>80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344</v>
      </c>
      <c r="G7" s="97">
        <f>IF(C7&lt;&gt;"",('Кримінальн справи'!G7+'Кримінальн справи'!J7),"")</f>
        <v>628</v>
      </c>
      <c r="H7" s="97">
        <f>IF(D7&lt;&gt;"",('Кримінальн справи'!H7+'Кримінальн справи'!K7),"")</f>
        <v>344</v>
      </c>
      <c r="I7" s="98">
        <f t="shared" si="1"/>
        <v>1</v>
      </c>
      <c r="J7" s="99">
        <f>IF(B7&lt;&gt;"",('Цивільні справи'!F7+'Цивільні справи'!I7),"")</f>
        <v>401</v>
      </c>
      <c r="K7" s="100">
        <f>IF(C7&lt;&gt;"",('Цивільні справи'!G7+'Цивільні справи'!J7),"")</f>
        <v>956</v>
      </c>
      <c r="L7" s="100">
        <f>IF(D7&lt;&gt;"",('Цивільні справи'!H7+'Цивільні справи'!K7),"")</f>
        <v>400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0.9975062344139651</v>
      </c>
      <c r="Y7" s="99">
        <f>IF(B7&lt;&gt;"",('Адміністративні справи'!F7+'Адміністративні справи'!I7),"")</f>
        <v>8</v>
      </c>
      <c r="Z7" s="100">
        <f>IF(C7&lt;&gt;"",('Адміністративні справи'!G7+'Адміністративні справи'!J7),"")</f>
        <v>20</v>
      </c>
      <c r="AA7" s="100">
        <f>IF(D7&lt;&gt;"",('Адміністративні справи'!H7+'Адміністративні справи'!K7),"")</f>
        <v>8</v>
      </c>
      <c r="AB7" s="98">
        <f t="shared" si="0"/>
        <v>1</v>
      </c>
      <c r="AC7" s="99">
        <f>IF(B7&lt;&gt;"",('Справи про адмінправопорушення'!F7),"")</f>
        <v>1</v>
      </c>
      <c r="AD7" s="100">
        <f>IF(C7&lt;&gt;"",('Справи про адмінправопорушення'!G7),"")</f>
        <v>1</v>
      </c>
      <c r="AE7" s="100">
        <f>IF(D7&lt;&gt;"",('Справи про адмінправопорушення'!H7),"")</f>
        <v>1</v>
      </c>
      <c r="AF7" s="128">
        <f aca="true" t="shared" si="6" ref="AF7:AF23">IF((AND(B7&lt;&gt;"",AC7&lt;&gt;0))&lt;&gt;TRUE,IF((AND(B7&lt;&gt;"",AC7=0))=TRUE,0,""),AE7/AC7)</f>
        <v>1</v>
      </c>
      <c r="AG7" s="134">
        <f t="shared" si="2"/>
        <v>754</v>
      </c>
      <c r="AH7" s="134">
        <f t="shared" si="3"/>
        <v>753</v>
      </c>
      <c r="AI7" s="130">
        <f t="shared" si="4"/>
        <v>0.9986737400530504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380</v>
      </c>
      <c r="G9" s="97">
        <f>IF(C9&lt;&gt;"",('Кримінальн справи'!G9+'Кримінальн справи'!J9),"")</f>
        <v>770</v>
      </c>
      <c r="H9" s="97">
        <f>IF(D9&lt;&gt;"",('Кримінальн справи'!H9+'Кримінальн справи'!K9),"")</f>
        <v>380</v>
      </c>
      <c r="I9" s="98">
        <f t="shared" si="1"/>
        <v>1</v>
      </c>
      <c r="J9" s="99">
        <f>IF(B9&lt;&gt;"",('Цивільні справи'!F9+'Цивільні справи'!I9),"")</f>
        <v>466</v>
      </c>
      <c r="K9" s="100">
        <f>IF(C9&lt;&gt;"",('Цивільні справи'!G9+'Цивільні справи'!J9),"")</f>
        <v>1150</v>
      </c>
      <c r="L9" s="100">
        <f>IF(D9&lt;&gt;"",('Цивільні справи'!H9+'Цивільні справи'!K9),"")</f>
        <v>466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9</v>
      </c>
      <c r="Z9" s="100">
        <f>IF(C9&lt;&gt;"",('Адміністративні справи'!G9+'Адміністративні справи'!J9),"")</f>
        <v>24</v>
      </c>
      <c r="AA9" s="100">
        <f>IF(D9&lt;&gt;"",('Адміністративні справи'!H9+'Адміністративні справи'!K9),"")</f>
        <v>9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856</v>
      </c>
      <c r="AH9" s="134">
        <f t="shared" si="3"/>
        <v>856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306</v>
      </c>
      <c r="G10" s="97">
        <f>IF(C10&lt;&gt;"",('Кримінальн справи'!G10+'Кримінальн справи'!J10),"")</f>
        <v>515</v>
      </c>
      <c r="H10" s="97">
        <f>IF(D10&lt;&gt;"",('Кримінальн справи'!H10+'Кримінальн справи'!K10),"")</f>
        <v>306</v>
      </c>
      <c r="I10" s="98">
        <f t="shared" si="1"/>
        <v>1</v>
      </c>
      <c r="J10" s="99">
        <f>IF(B10&lt;&gt;"",('Цивільні справи'!F10+'Цивільні справи'!I10),"")</f>
        <v>313</v>
      </c>
      <c r="K10" s="100">
        <f>IF(C10&lt;&gt;"",('Цивільні справи'!G10+'Цивільні справи'!J10),"")</f>
        <v>721</v>
      </c>
      <c r="L10" s="100">
        <f>IF(D10&lt;&gt;"",('Цивільні справи'!H10+'Цивільні справи'!K10),"")</f>
        <v>313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4</v>
      </c>
      <c r="Z10" s="100">
        <f>IF(C10&lt;&gt;"",('Адміністративні справи'!G10+'Адміністративні справи'!J10),"")</f>
        <v>11</v>
      </c>
      <c r="AA10" s="100">
        <f>IF(D10&lt;&gt;"",('Адміністративні справи'!H10+'Адміністративні справи'!K10),"")</f>
        <v>4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3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625</v>
      </c>
      <c r="AH10" s="134">
        <f t="shared" si="3"/>
        <v>625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1824</v>
      </c>
      <c r="G24" s="111">
        <f t="shared" si="7"/>
        <v>3194</v>
      </c>
      <c r="H24" s="111">
        <f t="shared" si="7"/>
        <v>1824</v>
      </c>
      <c r="I24" s="112">
        <f>H24/F24</f>
        <v>1</v>
      </c>
      <c r="J24" s="71">
        <f>SUM(J4:J23)</f>
        <v>2305</v>
      </c>
      <c r="K24" s="111">
        <f>SUM(K4:K23)</f>
        <v>5217</v>
      </c>
      <c r="L24" s="113">
        <f>SUM(L4:L23)</f>
        <v>2304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0.9995661605206074</v>
      </c>
      <c r="Y24" s="71">
        <f>SUM(Y4:Y23)</f>
        <v>41</v>
      </c>
      <c r="Z24" s="111">
        <f>SUM(Z4:Z23)</f>
        <v>100</v>
      </c>
      <c r="AA24" s="113">
        <f>SUM(AA4:AA23)</f>
        <v>41</v>
      </c>
      <c r="AB24" s="112">
        <f>AA24/Y24</f>
        <v>1</v>
      </c>
      <c r="AC24" s="71">
        <f>SUM(AC4:AC23)</f>
        <v>26</v>
      </c>
      <c r="AD24" s="111">
        <f>SUM(AD4:AD23)</f>
        <v>30</v>
      </c>
      <c r="AE24" s="113">
        <f>SUM(AE4:AE23)</f>
        <v>26</v>
      </c>
      <c r="AF24" s="112">
        <f>AE24/AC24</f>
        <v>1</v>
      </c>
      <c r="AG24" s="127">
        <f>SUM(AG4:AG23)</f>
        <v>4196</v>
      </c>
      <c r="AH24" s="127">
        <f>SUM(AH4:AH23)</f>
        <v>4195</v>
      </c>
      <c r="AI24" s="117">
        <f>(H24+L24+AA24+AE24)/(F24+J24+Y24+AC24)</f>
        <v>0.9997616777883699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53</v>
      </c>
      <c r="D4" s="88">
        <f>IF(B4&lt;&gt;"",'Кримінальн справи'!G4,"")</f>
        <v>201</v>
      </c>
      <c r="E4" s="88">
        <f>IF(B4&lt;&gt;"",'Кримінальн справи'!H4,"")</f>
        <v>53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465</v>
      </c>
      <c r="H4" s="91">
        <f>IF(B4&lt;&gt;"",'Цивільні справи'!G4,"")</f>
        <v>1043</v>
      </c>
      <c r="I4" s="91">
        <f>IF(B4&lt;&gt;"",'Цивільні справи'!H4,"")</f>
        <v>465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8</v>
      </c>
      <c r="W4" s="91">
        <f>IF(B4&lt;&gt;"",'Адміністративні справи'!G4,"")</f>
        <v>17</v>
      </c>
      <c r="X4" s="91">
        <f>IF(B4&lt;&gt;"",'Адміністративні справи'!H4,"")</f>
        <v>8</v>
      </c>
      <c r="Y4" s="94">
        <f>IF((AND(B4&lt;&gt;"",V4&lt;&gt;0))&lt;&gt;TRUE,IF((AND(B4&lt;&gt;"",V4=0))=TRUE,0,""),X4/V4)</f>
        <v>1</v>
      </c>
      <c r="Z4" s="136">
        <f>IF(B4&lt;&gt;"",C4+G4+V4,"")</f>
        <v>526</v>
      </c>
      <c r="AA4" s="137">
        <f>IF(B4&lt;&gt;"",E4+I4+X4,"")</f>
        <v>526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57</v>
      </c>
      <c r="D5" s="97">
        <f>IF(B5&lt;&gt;"",'Кримінальн справи'!G5,"")</f>
        <v>277</v>
      </c>
      <c r="E5" s="97">
        <f>IF(B5&lt;&gt;"",'Кримінальн справи'!H5,"")</f>
        <v>57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383</v>
      </c>
      <c r="H5" s="100">
        <f>IF(B5&lt;&gt;"",'Цивільні справи'!G5,"")</f>
        <v>948</v>
      </c>
      <c r="I5" s="100">
        <f>IF(B5&lt;&gt;"",'Цивільні справи'!H5,"")</f>
        <v>383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9</v>
      </c>
      <c r="W5" s="100">
        <f>IF(B5&lt;&gt;"",'Адміністративні справи'!G5,"")</f>
        <v>25</v>
      </c>
      <c r="X5" s="100">
        <f>IF(B5&lt;&gt;"",'Адміністративні справи'!H5,"")</f>
        <v>9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449</v>
      </c>
      <c r="AA5" s="132">
        <f aca="true" t="shared" si="4" ref="AA5:AA23">IF(B5&lt;&gt;"",E5+I5+X5,"")</f>
        <v>449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3</v>
      </c>
      <c r="D6" s="97">
        <f>IF(B6&lt;&gt;"",'Кримінальн справи'!G6,"")</f>
        <v>7</v>
      </c>
      <c r="E6" s="97">
        <f>IF(B6&lt;&gt;"",'Кримінальн справи'!H6,"")</f>
        <v>3</v>
      </c>
      <c r="F6" s="98">
        <f t="shared" si="0"/>
        <v>1</v>
      </c>
      <c r="G6" s="99">
        <f>IF(B6&lt;&gt;"",'Цивільні справи'!F6,"")</f>
        <v>39</v>
      </c>
      <c r="H6" s="100">
        <f>IF(B6&lt;&gt;"",'Цивільні справи'!G6,"")</f>
        <v>60</v>
      </c>
      <c r="I6" s="100">
        <f>IF(B6&lt;&gt;"",'Цивільні справи'!H6,"")</f>
        <v>39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55</v>
      </c>
      <c r="D7" s="97">
        <f>IF(B7&lt;&gt;"",'Кримінальн справи'!G7,"")</f>
        <v>188</v>
      </c>
      <c r="E7" s="97">
        <f>IF(B7&lt;&gt;"",'Кримінальн справи'!H7,"")</f>
        <v>55</v>
      </c>
      <c r="F7" s="98">
        <f t="shared" si="0"/>
        <v>1</v>
      </c>
      <c r="G7" s="99">
        <f>IF(B7&lt;&gt;"",'Цивільні справи'!F7,"")</f>
        <v>332</v>
      </c>
      <c r="H7" s="100">
        <f>IF(B7&lt;&gt;"",'Цивільні справи'!G7,"")</f>
        <v>851</v>
      </c>
      <c r="I7" s="100">
        <f>IF(B7&lt;&gt;"",'Цивільні справи'!H7,"")</f>
        <v>331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0.9969879518072289</v>
      </c>
      <c r="V7" s="99">
        <f>IF(B7&lt;&gt;"",'Адміністративні справи'!F7,"")</f>
        <v>8</v>
      </c>
      <c r="W7" s="100">
        <f>IF(B7&lt;&gt;"",'Адміністративні справи'!G7,"")</f>
        <v>20</v>
      </c>
      <c r="X7" s="100">
        <f>IF(B7&lt;&gt;"",'Адміністративні справи'!H7,"")</f>
        <v>8</v>
      </c>
      <c r="Y7" s="128">
        <f t="shared" si="2"/>
        <v>1</v>
      </c>
      <c r="Z7" s="138">
        <f t="shared" si="3"/>
        <v>395</v>
      </c>
      <c r="AA7" s="132">
        <f t="shared" si="4"/>
        <v>394</v>
      </c>
      <c r="AB7" s="98">
        <f t="shared" si="5"/>
        <v>0.9974683544303797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98</v>
      </c>
      <c r="D9" s="97">
        <f>IF(B9&lt;&gt;"",'Кримінальн справи'!G9,"")</f>
        <v>396</v>
      </c>
      <c r="E9" s="97">
        <f>IF(B9&lt;&gt;"",'Кримінальн справи'!H9,"")</f>
        <v>98</v>
      </c>
      <c r="F9" s="98">
        <f t="shared" si="0"/>
        <v>1</v>
      </c>
      <c r="G9" s="99">
        <f>IF(B9&lt;&gt;"",'Цивільні справи'!F9,"")</f>
        <v>408</v>
      </c>
      <c r="H9" s="100">
        <f>IF(B9&lt;&gt;"",'Цивільні справи'!G9,"")</f>
        <v>1064</v>
      </c>
      <c r="I9" s="100">
        <f>IF(B9&lt;&gt;"",'Цивільні справи'!H9,"")</f>
        <v>408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6</v>
      </c>
      <c r="W9" s="100">
        <f>IF(B9&lt;&gt;"",'Адміністративні справи'!G9,"")</f>
        <v>21</v>
      </c>
      <c r="X9" s="100">
        <f>IF(B9&lt;&gt;"",'Адміністративні справи'!H9,"")</f>
        <v>6</v>
      </c>
      <c r="Y9" s="128">
        <f t="shared" si="2"/>
        <v>1</v>
      </c>
      <c r="Z9" s="138">
        <f t="shared" si="3"/>
        <v>512</v>
      </c>
      <c r="AA9" s="132">
        <f t="shared" si="4"/>
        <v>512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47</v>
      </c>
      <c r="D10" s="97">
        <f>IF(B10&lt;&gt;"",'Кримінальн справи'!G10,"")</f>
        <v>135</v>
      </c>
      <c r="E10" s="97">
        <f>IF(B10&lt;&gt;"",'Кримінальн справи'!H10,"")</f>
        <v>47</v>
      </c>
      <c r="F10" s="98">
        <f t="shared" si="0"/>
        <v>1</v>
      </c>
      <c r="G10" s="99">
        <f>IF(B10&lt;&gt;"",'Цивільні справи'!F10,"")</f>
        <v>258</v>
      </c>
      <c r="H10" s="100">
        <f>IF(B10&lt;&gt;"",'Цивільні справи'!G10,"")</f>
        <v>612</v>
      </c>
      <c r="I10" s="100">
        <f>IF(B10&lt;&gt;"",'Цивільні справи'!H10,"")</f>
        <v>258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</v>
      </c>
      <c r="W10" s="100">
        <f>IF(B10&lt;&gt;"",'Адміністративні справи'!G10,"")</f>
        <v>5</v>
      </c>
      <c r="X10" s="100">
        <f>IF(B10&lt;&gt;"",'Адміністративні справи'!H10,"")</f>
        <v>2</v>
      </c>
      <c r="Y10" s="128">
        <f t="shared" si="2"/>
        <v>1</v>
      </c>
      <c r="Z10" s="138">
        <f t="shared" si="3"/>
        <v>307</v>
      </c>
      <c r="AA10" s="132">
        <f t="shared" si="4"/>
        <v>307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313</v>
      </c>
      <c r="D24" s="121">
        <f>SUM(D4:D23)</f>
        <v>1204</v>
      </c>
      <c r="E24" s="121">
        <f>SUM(E4:E23)</f>
        <v>313</v>
      </c>
      <c r="F24" s="122">
        <f>E24/C24</f>
        <v>1</v>
      </c>
      <c r="G24" s="120">
        <f>SUM(G4:G23)</f>
        <v>1885</v>
      </c>
      <c r="H24" s="121">
        <f>SUM(H4:H23)</f>
        <v>4578</v>
      </c>
      <c r="I24" s="123">
        <f>SUM(I4:I23)</f>
        <v>1884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0.9994694960212201</v>
      </c>
      <c r="V24" s="120">
        <f>SUM(V4:V23)</f>
        <v>33</v>
      </c>
      <c r="W24" s="121">
        <f>SUM(W4:W23)</f>
        <v>88</v>
      </c>
      <c r="X24" s="123">
        <f>SUM(X4:X23)</f>
        <v>33</v>
      </c>
      <c r="Y24" s="122">
        <f>X24/V24</f>
        <v>1</v>
      </c>
      <c r="Z24" s="127">
        <f>SUM(Z4:Z23)</f>
        <v>2231</v>
      </c>
      <c r="AA24" s="127">
        <f>SUM(AA4:AA23)</f>
        <v>2230</v>
      </c>
      <c r="AB24" s="117">
        <f>(E24+I24+X24)/(C24+G24+V24)</f>
        <v>0.9995517705064993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7" sqref="A7:G7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46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45</v>
      </c>
      <c r="B15" s="216"/>
      <c r="C15" s="217" t="s">
        <v>44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43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2020-09-02T11:31:33Z</cp:lastPrinted>
  <dcterms:created xsi:type="dcterms:W3CDTF">2013-02-04T07:20:24Z</dcterms:created>
  <dcterms:modified xsi:type="dcterms:W3CDTF">2020-12-03T14:30:16Z</dcterms:modified>
  <cp:category/>
  <cp:version/>
  <cp:contentType/>
  <cp:contentStatus/>
</cp:coreProperties>
</file>